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28217\Desktop\CANALE REGIONALE FOTOVOLTAICO\MODULISTICA\DOMANDA\"/>
    </mc:Choice>
  </mc:AlternateContent>
  <bookViews>
    <workbookView xWindow="0" yWindow="0" windowWidth="18870" windowHeight="7755" tabRatio="843"/>
  </bookViews>
  <sheets>
    <sheet name="riepilogo" sheetId="52" r:id="rId1"/>
    <sheet name="spese a preventivo" sheetId="151" r:id="rId2"/>
    <sheet name="Foglio1" sheetId="140" state="hidden" r:id="rId3"/>
  </sheets>
  <externalReferences>
    <externalReference r:id="rId4"/>
    <externalReference r:id="rId5"/>
  </externalReferences>
  <definedNames>
    <definedName name="_xlnm.Print_Area" localSheetId="0">riepilogo!$A$2:$F$35</definedName>
    <definedName name="_xlnm.Print_Area" localSheetId="1">'spese a preventivo'!$A:$G</definedName>
    <definedName name="datafineprogetto">[1]riepilogo!$C$6</definedName>
    <definedName name="datainizioprogetto">[1]riepilogo!$C$5</definedName>
    <definedName name="generalimassimo" localSheetId="1">'[2]b1)spesegenerali'!#REF!</definedName>
    <definedName name="materiali">'[1]g)materiali'!$K$20</definedName>
    <definedName name="materiali2">#REF!</definedName>
    <definedName name="materialiammessi">'[1]g)materiali'!$U$20</definedName>
    <definedName name="materialiammessi2">#REF!</definedName>
    <definedName name="ore">'[1]ab)personale'!$G$31</definedName>
    <definedName name="oreammesse">'[1]ab)personale'!$U$31</definedName>
    <definedName name="oreoperai">'[1]ab)personale'!$G$45</definedName>
    <definedName name="oreoperaiammesse">'[1]ab)personale'!$U$45</definedName>
    <definedName name="percentuale">'[1]c)spesegenerali'!$J$7</definedName>
    <definedName name="percentualeammessa">'[1]c)spesegenerali'!$Q$7</definedName>
    <definedName name="prelievi">'[1]g)materiali'!$K$28</definedName>
    <definedName name="prelievi2">#REF!</definedName>
    <definedName name="prelieviammessi">'[1]g)materiali'!$U$28</definedName>
    <definedName name="prelieviammessi2">#REF!</definedName>
    <definedName name="pswattiva">riepilogo!$A$11</definedName>
    <definedName name="scelta" localSheetId="0">riepilogo!#REF!</definedName>
    <definedName name="sceltaspecifica">riepilogo!#REF!</definedName>
    <definedName name="tariffe">[1]riepilogo!$B$46:$B$49</definedName>
    <definedName name="tipopagamento">[1]riepilogo!$A$46:$A$53</definedName>
    <definedName name="_xlnm.Print_Titles" localSheetId="1">'spese a preventivo'!$1:$2</definedName>
    <definedName name="titoloriepilogo1">[1]riepilogo!$B$2</definedName>
  </definedNames>
  <calcPr calcId="162913"/>
</workbook>
</file>

<file path=xl/calcChain.xml><?xml version="1.0" encoding="utf-8"?>
<calcChain xmlns="http://schemas.openxmlformats.org/spreadsheetml/2006/main">
  <c r="D5" i="151" l="1"/>
  <c r="G19" i="151"/>
  <c r="H19" i="151" s="1"/>
  <c r="G5" i="151"/>
  <c r="G22" i="151"/>
  <c r="H22" i="151"/>
  <c r="B6" i="151"/>
  <c r="G26" i="151"/>
  <c r="H26" i="151"/>
  <c r="B15" i="52"/>
  <c r="B17" i="52"/>
  <c r="B16" i="52"/>
  <c r="F34" i="151"/>
  <c r="F36" i="151" s="1"/>
  <c r="F27" i="151"/>
  <c r="F20" i="151"/>
  <c r="G10" i="151" s="1"/>
  <c r="G33" i="151"/>
  <c r="H33" i="151" s="1"/>
  <c r="G24" i="151"/>
  <c r="G23" i="151"/>
  <c r="H23" i="151"/>
  <c r="G18" i="151"/>
  <c r="G25" i="151"/>
  <c r="H25" i="151"/>
  <c r="H24" i="151"/>
  <c r="G14" i="151"/>
  <c r="G13" i="151"/>
  <c r="H13" i="151" s="1"/>
  <c r="G12" i="151"/>
  <c r="H12" i="151" s="1"/>
  <c r="G17" i="151"/>
  <c r="H17" i="151" s="1"/>
  <c r="G15" i="151"/>
  <c r="G16" i="151"/>
  <c r="H16" i="151" s="1"/>
  <c r="G11" i="151"/>
  <c r="H11" i="151" s="1"/>
  <c r="G29" i="151"/>
  <c r="G31" i="151"/>
  <c r="H31" i="151" s="1"/>
  <c r="G30" i="151"/>
  <c r="H30" i="151" s="1"/>
  <c r="G32" i="151"/>
  <c r="H32" i="151" s="1"/>
  <c r="H29" i="151"/>
  <c r="H18" i="151" l="1"/>
  <c r="H15" i="151"/>
  <c r="H14" i="151"/>
  <c r="G27" i="151"/>
  <c r="F16" i="52" s="1"/>
  <c r="G20" i="151"/>
  <c r="H20" i="151" s="1"/>
  <c r="H10" i="151"/>
  <c r="G34" i="151"/>
  <c r="F17" i="52" s="1"/>
  <c r="F15" i="52" l="1"/>
  <c r="G28" i="151"/>
  <c r="F20" i="52"/>
  <c r="G36" i="151"/>
  <c r="B29" i="52" l="1"/>
  <c r="F29" i="52" s="1"/>
  <c r="B28" i="52"/>
  <c r="F28" i="52" s="1"/>
  <c r="B27" i="52"/>
  <c r="F27" i="52" s="1"/>
  <c r="C21" i="52"/>
  <c r="F31" i="52" l="1"/>
</calcChain>
</file>

<file path=xl/sharedStrings.xml><?xml version="1.0" encoding="utf-8"?>
<sst xmlns="http://schemas.openxmlformats.org/spreadsheetml/2006/main" count="45" uniqueCount="42">
  <si>
    <t>Dettaglio spese relative al progetto</t>
  </si>
  <si>
    <t>n.</t>
  </si>
  <si>
    <t>QUADRO RIEPILOGATIVO DELLA SPESA</t>
  </si>
  <si>
    <t>cntrl Q duplica in ogni scheda i preventivi e nasconde le relative colonne</t>
  </si>
  <si>
    <t>denominazione impresa</t>
  </si>
  <si>
    <t>%</t>
  </si>
  <si>
    <t>a</t>
  </si>
  <si>
    <t>b</t>
  </si>
  <si>
    <t>d</t>
  </si>
  <si>
    <t>La domanda è firmata digitalmente. La sottoscrizione digitale apposta sul documento elettronico si intende apposta anche al presente documento che dettaglia il quadro economico del progetto e che fa parte integrante della domanda di contributo</t>
  </si>
  <si>
    <t>totale spese dichiarate</t>
  </si>
  <si>
    <t>TOTALI</t>
  </si>
  <si>
    <t>descrizione del bene/servizio</t>
  </si>
  <si>
    <t>fotovoltaico</t>
  </si>
  <si>
    <t>voce di spesa</t>
  </si>
  <si>
    <t>limite spese b)</t>
  </si>
  <si>
    <t>b) Fornitura e installazione sistemi di accumulo nuovi di fabbrica, comprese opere edili, impiantistiche e di sicurezza</t>
  </si>
  <si>
    <t>dimensione impresa</t>
  </si>
  <si>
    <t>piccola</t>
  </si>
  <si>
    <t>micro</t>
  </si>
  <si>
    <t>media</t>
  </si>
  <si>
    <t>cntrl A scopre le colonne del preventivo</t>
  </si>
  <si>
    <t>potenza nominale impianto (kWp)</t>
  </si>
  <si>
    <t>capacità accumulo (kWh)</t>
  </si>
  <si>
    <t>.</t>
  </si>
  <si>
    <t>a) Fornitura e installazione impianti nuovi di fabbrica, comprese opere edili, impiantistiche e di sicurezza, hardware, software e cablaggi</t>
  </si>
  <si>
    <t>grande</t>
  </si>
  <si>
    <t>vers. 1/2024</t>
  </si>
  <si>
    <t>limite spese a)</t>
  </si>
  <si>
    <t>LR 3/21 art 77 bis Interventi di riduzione dei consumi energetici - fotovoltaico</t>
  </si>
  <si>
    <r>
      <t xml:space="preserve">c) Servizi complementari strettamente connessi alla realizzazione degli investimenti (progettazione, direzione e collaudo, oneri connessione/esercizio impianto, ecc.) 
</t>
    </r>
    <r>
      <rPr>
        <sz val="8"/>
        <rFont val="Verdana"/>
        <family val="2"/>
      </rPr>
      <t>[ammissibili entro il 20% di a+b fino a 50 kWp, 15% fino a 100 kWp, 10% oltre 100 kWp]</t>
    </r>
  </si>
  <si>
    <t>importo</t>
  </si>
  <si>
    <t>spesa potenzialmente ammissibile</t>
  </si>
  <si>
    <r>
      <rPr>
        <b/>
        <sz val="8"/>
        <color indexed="60"/>
        <rFont val="Verdana"/>
        <family val="2"/>
      </rPr>
      <t>compilare</t>
    </r>
    <r>
      <rPr>
        <sz val="8"/>
        <color indexed="60"/>
        <rFont val="Verdana"/>
        <family val="2"/>
      </rPr>
      <t xml:space="preserve"> le celle a fondo </t>
    </r>
    <r>
      <rPr>
        <b/>
        <sz val="8"/>
        <color indexed="60"/>
        <rFont val="Verdana"/>
        <family val="2"/>
      </rPr>
      <t>colorato</t>
    </r>
    <r>
      <rPr>
        <sz val="8"/>
        <color indexed="60"/>
        <rFont val="Verdana"/>
        <family val="2"/>
      </rPr>
      <t xml:space="preserve">
salvare il file con estensione xlsx (</t>
    </r>
    <r>
      <rPr>
        <b/>
        <sz val="8"/>
        <color indexed="60"/>
        <rFont val="Verdana"/>
        <family val="2"/>
      </rPr>
      <t>NON</t>
    </r>
    <r>
      <rPr>
        <sz val="8"/>
        <color indexed="60"/>
        <rFont val="Verdana"/>
        <family val="2"/>
      </rPr>
      <t xml:space="preserve"> estensione xls o xlsm)
</t>
    </r>
  </si>
  <si>
    <t>importo preventivato**</t>
  </si>
  <si>
    <t>** indicare gli importi al netto IVA detraibile o lordo IVA se indetraibile</t>
  </si>
  <si>
    <t>calcolo del contributo potenziale (max 500.000)</t>
  </si>
  <si>
    <t xml:space="preserve">potenza nominale </t>
  </si>
  <si>
    <t>fino a 1000 kWp</t>
  </si>
  <si>
    <t>oltre i 1000 kwp e fino a 3000 kWp</t>
  </si>
  <si>
    <t>oltre i 3000 kwp e fino a 5000 kWp</t>
  </si>
  <si>
    <t>totale contributo potenziale (max 500.000)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</si>
</sst>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7"/>
      <name val="Verdana"/>
      <family val="2"/>
    </font>
    <font>
      <sz val="10"/>
      <name val="Verdana"/>
      <family val="2"/>
    </font>
    <font>
      <sz val="8"/>
      <color indexed="10"/>
      <name val="Verdana"/>
      <family val="2"/>
    </font>
    <font>
      <sz val="18"/>
      <name val="Verdana"/>
      <family val="2"/>
    </font>
    <font>
      <sz val="12"/>
      <name val="Verdana"/>
      <family val="2"/>
    </font>
    <font>
      <sz val="16"/>
      <name val="Verdana"/>
      <family val="2"/>
    </font>
    <font>
      <sz val="7"/>
      <color indexed="9"/>
      <name val="Verdana"/>
      <family val="2"/>
    </font>
    <font>
      <sz val="1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6"/>
      <color indexed="9"/>
      <name val="Verdana"/>
      <family val="2"/>
    </font>
    <font>
      <sz val="10"/>
      <name val="Arial"/>
      <family val="2"/>
    </font>
    <font>
      <sz val="6"/>
      <name val="Verdana"/>
      <family val="2"/>
    </font>
    <font>
      <sz val="8"/>
      <color indexed="9"/>
      <name val="Verdana"/>
      <family val="2"/>
    </font>
    <font>
      <sz val="8"/>
      <color indexed="60"/>
      <name val="Verdana"/>
      <family val="2"/>
    </font>
    <font>
      <b/>
      <sz val="8"/>
      <color indexed="6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color rgb="FFFF0000"/>
      <name val="Verdana"/>
      <family val="2"/>
    </font>
    <font>
      <sz val="8"/>
      <color theme="0"/>
      <name val="Verdana"/>
      <family val="2"/>
    </font>
    <font>
      <sz val="8"/>
      <color rgb="FFC0C0C0"/>
      <name val="Verdana"/>
      <family val="2"/>
    </font>
    <font>
      <sz val="9"/>
      <color rgb="FFFF00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7" tint="0.59999389629810485"/>
      </left>
      <right style="medium">
        <color theme="7" tint="0.59999389629810485"/>
      </right>
      <top style="medium">
        <color theme="7" tint="0.59999389629810485"/>
      </top>
      <bottom style="medium">
        <color theme="7" tint="0.59999389629810485"/>
      </bottom>
      <diagonal/>
    </border>
    <border>
      <left style="medium">
        <color theme="0"/>
      </left>
      <right style="medium">
        <color theme="0"/>
      </right>
      <top style="medium">
        <color theme="7" tint="0.59999389629810485"/>
      </top>
      <bottom style="medium">
        <color theme="7" tint="0.59999389629810485"/>
      </bottom>
      <diagonal/>
    </border>
    <border>
      <left style="medium">
        <color theme="0"/>
      </left>
      <right style="medium">
        <color theme="7" tint="0.59999389629810485"/>
      </right>
      <top style="medium">
        <color theme="7" tint="0.59999389629810485"/>
      </top>
      <bottom style="medium">
        <color theme="7" tint="0.59999389629810485"/>
      </bottom>
      <diagonal/>
    </border>
    <border>
      <left style="medium">
        <color theme="7" tint="0.59999389629810485"/>
      </left>
      <right/>
      <top style="medium">
        <color theme="7" tint="0.59999389629810485"/>
      </top>
      <bottom style="medium">
        <color theme="7" tint="0.59999389629810485"/>
      </bottom>
      <diagonal/>
    </border>
    <border>
      <left/>
      <right/>
      <top style="medium">
        <color theme="7" tint="0.59999389629810485"/>
      </top>
      <bottom style="medium">
        <color theme="7" tint="0.59999389629810485"/>
      </bottom>
      <diagonal/>
    </border>
    <border>
      <left/>
      <right style="medium">
        <color theme="7" tint="0.59999389629810485"/>
      </right>
      <top style="medium">
        <color theme="7" tint="0.59999389629810485"/>
      </top>
      <bottom style="medium">
        <color theme="7" tint="0.59999389629810485"/>
      </bottom>
      <diagonal/>
    </border>
    <border>
      <left style="medium">
        <color theme="7" tint="0.59999389629810485"/>
      </left>
      <right style="medium">
        <color theme="7" tint="0.59999389629810485"/>
      </right>
      <top style="medium">
        <color theme="7" tint="0.59999389629810485"/>
      </top>
      <bottom/>
      <diagonal/>
    </border>
    <border>
      <left style="medium">
        <color theme="7" tint="0.59999389629810485"/>
      </left>
      <right style="medium">
        <color theme="7" tint="0.59999389629810485"/>
      </right>
      <top/>
      <bottom/>
      <diagonal/>
    </border>
    <border>
      <left style="medium">
        <color theme="7" tint="0.59999389629810485"/>
      </left>
      <right style="medium">
        <color theme="7" tint="0.59999389629810485"/>
      </right>
      <top/>
      <bottom style="medium">
        <color theme="7" tint="0.59999389629810485"/>
      </bottom>
      <diagonal/>
    </border>
    <border>
      <left/>
      <right style="medium">
        <color theme="7" tint="0.59999389629810485"/>
      </right>
      <top/>
      <bottom/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7" fillId="0" borderId="2" applyNumberFormat="0" applyFill="0" applyAlignment="0" applyProtection="0"/>
    <xf numFmtId="0" fontId="18" fillId="17" borderId="3" applyNumberForma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165" fontId="1" fillId="0" borderId="0" applyFont="0" applyFill="0" applyBorder="0" applyAlignment="0" applyProtection="0"/>
    <xf numFmtId="0" fontId="19" fillId="7" borderId="1" applyNumberFormat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0" fontId="21" fillId="16" borderId="5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</cellStyleXfs>
  <cellXfs count="134">
    <xf numFmtId="0" fontId="0" fillId="0" borderId="0" xfId="0"/>
    <xf numFmtId="0" fontId="12" fillId="0" borderId="0" xfId="0" applyNumberFormat="1" applyFont="1" applyAlignment="1" applyProtection="1">
      <alignment horizontal="left" vertical="top"/>
      <protection hidden="1"/>
    </xf>
    <xf numFmtId="0" fontId="12" fillId="0" borderId="0" xfId="0" applyNumberFormat="1" applyFont="1" applyBorder="1" applyAlignment="1" applyProtection="1">
      <alignment horizontal="left" vertical="top"/>
      <protection hidden="1"/>
    </xf>
    <xf numFmtId="0" fontId="12" fillId="0" borderId="0" xfId="0" applyNumberFormat="1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textRotation="90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top" textRotation="90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vertical="top" textRotation="90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textRotation="90" wrapText="1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3" fillId="0" borderId="0" xfId="0" quotePrefix="1" applyFont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164" fontId="6" fillId="0" borderId="0" xfId="30" quotePrefix="1" applyFont="1" applyBorder="1" applyAlignment="1" applyProtection="1">
      <alignment vertical="top" wrapText="1"/>
      <protection hidden="1"/>
    </xf>
    <xf numFmtId="9" fontId="3" fillId="0" borderId="10" xfId="35" applyFont="1" applyFill="1" applyBorder="1" applyAlignment="1" applyProtection="1">
      <alignment horizontal="center" vertical="center"/>
      <protection hidden="1"/>
    </xf>
    <xf numFmtId="164" fontId="41" fillId="0" borderId="0" xfId="30" quotePrefix="1" applyFont="1" applyAlignment="1" applyProtection="1">
      <alignment horizontal="left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14" fontId="6" fillId="0" borderId="0" xfId="0" applyNumberFormat="1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4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0" xfId="0" applyNumberFormat="1" applyFont="1" applyFill="1" applyBorder="1" applyAlignment="1" applyProtection="1">
      <alignment horizontal="center" vertical="center"/>
      <protection hidden="1"/>
    </xf>
    <xf numFmtId="14" fontId="12" fillId="0" borderId="0" xfId="0" applyNumberFormat="1" applyFont="1" applyAlignment="1" applyProtection="1">
      <alignment horizontal="center" vertical="top"/>
      <protection hidden="1"/>
    </xf>
    <xf numFmtId="4" fontId="10" fillId="0" borderId="0" xfId="0" applyNumberFormat="1" applyFont="1" applyAlignment="1" applyProtection="1">
      <alignment horizontal="right" vertical="top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horizontal="right" vertical="top"/>
      <protection hidden="1"/>
    </xf>
    <xf numFmtId="4" fontId="3" fillId="0" borderId="10" xfId="0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horizontal="left" vertical="center"/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4" fontId="4" fillId="0" borderId="11" xfId="0" applyNumberFormat="1" applyFont="1" applyFill="1" applyBorder="1" applyAlignment="1" applyProtection="1">
      <alignment vertical="center"/>
      <protection hidden="1"/>
    </xf>
    <xf numFmtId="4" fontId="3" fillId="24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vertical="center"/>
      <protection hidden="1"/>
    </xf>
    <xf numFmtId="4" fontId="4" fillId="0" borderId="12" xfId="30" applyNumberFormat="1" applyFont="1" applyFill="1" applyBorder="1" applyAlignment="1" applyProtection="1">
      <alignment vertical="center" wrapText="1"/>
      <protection hidden="1"/>
    </xf>
    <xf numFmtId="4" fontId="6" fillId="0" borderId="0" xfId="30" applyNumberFormat="1" applyFont="1" applyAlignment="1" applyProtection="1">
      <alignment vertical="center"/>
      <protection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3" fillId="0" borderId="10" xfId="0" quotePrefix="1" applyNumberFormat="1" applyFont="1" applyFill="1" applyBorder="1" applyAlignment="1" applyProtection="1">
      <alignment horizontal="right" vertical="center"/>
      <protection hidden="1"/>
    </xf>
    <xf numFmtId="4" fontId="3" fillId="0" borderId="0" xfId="0" quotePrefix="1" applyNumberFormat="1" applyFont="1" applyAlignment="1" applyProtection="1">
      <alignment horizontal="left"/>
      <protection hidden="1"/>
    </xf>
    <xf numFmtId="4" fontId="13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30" quotePrefix="1" applyNumberFormat="1" applyFont="1" applyBorder="1" applyAlignment="1" applyProtection="1">
      <alignment vertical="top" wrapText="1"/>
      <protection hidden="1"/>
    </xf>
    <xf numFmtId="4" fontId="6" fillId="0" borderId="0" xfId="0" applyNumberFormat="1" applyFont="1" applyAlignment="1" applyProtection="1">
      <alignment horizontal="left" wrapText="1"/>
      <protection hidden="1"/>
    </xf>
    <xf numFmtId="4" fontId="8" fillId="0" borderId="0" xfId="0" applyNumberFormat="1" applyFont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horizontal="left"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vertical="center"/>
      <protection hidden="1"/>
    </xf>
    <xf numFmtId="4" fontId="3" fillId="0" borderId="10" xfId="30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Alignment="1" applyProtection="1">
      <alignment horizontal="right" vertical="center"/>
      <protection hidden="1"/>
    </xf>
    <xf numFmtId="4" fontId="6" fillId="0" borderId="0" xfId="0" applyNumberFormat="1" applyFont="1" applyFill="1" applyAlignment="1" applyProtection="1">
      <alignment horizontal="left" vertical="center"/>
      <protection hidden="1"/>
    </xf>
    <xf numFmtId="4" fontId="4" fillId="0" borderId="10" xfId="0" applyNumberFormat="1" applyFont="1" applyFill="1" applyBorder="1" applyAlignment="1" applyProtection="1">
      <alignment vertical="center"/>
      <protection hidden="1"/>
    </xf>
    <xf numFmtId="4" fontId="4" fillId="0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4" fontId="37" fillId="0" borderId="0" xfId="0" applyNumberFormat="1" applyFont="1" applyAlignment="1" applyProtection="1">
      <alignment horizontal="right" vertical="center"/>
      <protection hidden="1"/>
    </xf>
    <xf numFmtId="164" fontId="43" fillId="0" borderId="0" xfId="0" quotePrefix="1" applyNumberFormat="1" applyFont="1" applyFill="1" applyBorder="1" applyAlignment="1" applyProtection="1">
      <alignment vertical="center"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4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top"/>
      <protection hidden="1"/>
    </xf>
    <xf numFmtId="0" fontId="38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14" fontId="5" fillId="0" borderId="0" xfId="0" applyNumberFormat="1" applyFont="1" applyBorder="1" applyAlignment="1" applyProtection="1">
      <alignment horizontal="center" vertical="top"/>
      <protection hidden="1"/>
    </xf>
    <xf numFmtId="4" fontId="5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4" fontId="40" fillId="0" borderId="0" xfId="0" applyNumberFormat="1" applyFont="1" applyAlignment="1" applyProtection="1">
      <alignment vertical="center"/>
      <protection hidden="1"/>
    </xf>
    <xf numFmtId="4" fontId="3" fillId="25" borderId="10" xfId="3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quotePrefix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43" fillId="0" borderId="0" xfId="0" applyFont="1" applyAlignment="1" applyProtection="1">
      <alignment horizontal="left" vertical="center"/>
      <protection hidden="1"/>
    </xf>
    <xf numFmtId="4" fontId="3" fillId="24" borderId="10" xfId="30" applyNumberFormat="1" applyFont="1" applyFill="1" applyBorder="1" applyAlignment="1" applyProtection="1">
      <alignment vertical="center" wrapText="1"/>
      <protection locked="0"/>
    </xf>
    <xf numFmtId="0" fontId="3" fillId="24" borderId="0" xfId="0" applyFont="1" applyFill="1" applyAlignment="1" applyProtection="1">
      <alignment vertical="center"/>
      <protection hidden="1"/>
    </xf>
    <xf numFmtId="4" fontId="3" fillId="0" borderId="0" xfId="30" applyNumberFormat="1" applyFont="1" applyFill="1" applyBorder="1" applyAlignment="1" applyProtection="1">
      <alignment vertical="center" wrapText="1"/>
      <protection hidden="1"/>
    </xf>
    <xf numFmtId="0" fontId="4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0" fillId="0" borderId="12" xfId="30" applyNumberFormat="1" applyFont="1" applyFill="1" applyBorder="1" applyAlignment="1" applyProtection="1">
      <alignment vertical="center" wrapText="1"/>
      <protection hidden="1"/>
    </xf>
    <xf numFmtId="4" fontId="3" fillId="0" borderId="0" xfId="0" quotePrefix="1" applyNumberFormat="1" applyFont="1" applyFill="1" applyBorder="1" applyAlignment="1" applyProtection="1">
      <alignment vertical="center" wrapText="1"/>
      <protection hidden="1"/>
    </xf>
    <xf numFmtId="4" fontId="3" fillId="0" borderId="10" xfId="0" quotePrefix="1" applyNumberFormat="1" applyFont="1" applyFill="1" applyBorder="1" applyAlignment="1" applyProtection="1">
      <alignment vertical="center" wrapText="1"/>
      <protection hidden="1"/>
    </xf>
    <xf numFmtId="4" fontId="3" fillId="0" borderId="10" xfId="0" quotePrefix="1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3" fillId="24" borderId="10" xfId="0" quotePrefix="1" applyFont="1" applyFill="1" applyBorder="1" applyAlignment="1" applyProtection="1">
      <alignment horizontal="left" vertical="center" wrapText="1"/>
      <protection locked="0"/>
    </xf>
    <xf numFmtId="0" fontId="3" fillId="24" borderId="10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left" vertical="top" wrapText="1"/>
      <protection hidden="1"/>
    </xf>
    <xf numFmtId="0" fontId="3" fillId="0" borderId="14" xfId="0" applyFont="1" applyFill="1" applyBorder="1" applyAlignment="1" applyProtection="1">
      <alignment horizontal="left" vertical="top" wrapText="1"/>
      <protection hidden="1"/>
    </xf>
    <xf numFmtId="0" fontId="3" fillId="0" borderId="15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4" fillId="0" borderId="10" xfId="0" quotePrefix="1" applyFont="1" applyFill="1" applyBorder="1" applyAlignment="1" applyProtection="1">
      <alignment horizontal="center" vertical="center"/>
      <protection hidden="1"/>
    </xf>
    <xf numFmtId="164" fontId="39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Fill="1" applyBorder="1" applyAlignment="1" applyProtection="1">
      <alignment horizontal="center" vertical="center"/>
      <protection hidden="1"/>
    </xf>
    <xf numFmtId="4" fontId="3" fillId="0" borderId="15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right" vertical="center"/>
      <protection hidden="1"/>
    </xf>
    <xf numFmtId="0" fontId="3" fillId="24" borderId="16" xfId="0" quotePrefix="1" applyFont="1" applyFill="1" applyBorder="1" applyAlignment="1" applyProtection="1">
      <alignment horizontal="center" vertical="center" wrapText="1"/>
      <protection locked="0"/>
    </xf>
    <xf numFmtId="0" fontId="3" fillId="24" borderId="17" xfId="0" quotePrefix="1" applyFont="1" applyFill="1" applyBorder="1" applyAlignment="1" applyProtection="1">
      <alignment horizontal="center" vertical="center" wrapText="1"/>
      <protection locked="0"/>
    </xf>
    <xf numFmtId="0" fontId="3" fillId="24" borderId="18" xfId="0" quotePrefix="1" applyFont="1" applyFill="1" applyBorder="1" applyAlignment="1" applyProtection="1">
      <alignment horizontal="center" vertical="center" wrapText="1"/>
      <protection locked="0"/>
    </xf>
    <xf numFmtId="4" fontId="3" fillId="0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24" borderId="13" xfId="0" applyFont="1" applyFill="1" applyBorder="1" applyAlignment="1" applyProtection="1">
      <alignment horizontal="center" vertical="center" wrapText="1"/>
      <protection locked="0"/>
    </xf>
    <xf numFmtId="0" fontId="3" fillId="24" borderId="14" xfId="0" applyFont="1" applyFill="1" applyBorder="1" applyAlignment="1" applyProtection="1">
      <alignment horizontal="center" vertical="center" wrapText="1"/>
      <protection locked="0"/>
    </xf>
    <xf numFmtId="0" fontId="3" fillId="24" borderId="15" xfId="0" applyFont="1" applyFill="1" applyBorder="1" applyAlignment="1" applyProtection="1">
      <alignment horizontal="center" vertical="center" wrapText="1"/>
      <protection locked="0"/>
    </xf>
    <xf numFmtId="14" fontId="39" fillId="0" borderId="14" xfId="0" applyNumberFormat="1" applyFont="1" applyBorder="1" applyAlignment="1" applyProtection="1">
      <alignment horizontal="right" vertical="center" wrapText="1"/>
      <protection hidden="1"/>
    </xf>
    <xf numFmtId="14" fontId="39" fillId="0" borderId="15" xfId="0" applyNumberFormat="1" applyFont="1" applyBorder="1" applyAlignment="1" applyProtection="1">
      <alignment horizontal="right" vertical="center" wrapText="1"/>
      <protection hidden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14" xfId="0" applyFont="1" applyFill="1" applyBorder="1" applyAlignment="1" applyProtection="1">
      <alignment horizontal="left" vertical="center" wrapText="1"/>
      <protection hidden="1"/>
    </xf>
  </cellXfs>
  <cellStyles count="4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" xfId="30" builtinId="3"/>
    <cellStyle name="Migliaia 2" xfId="31"/>
    <cellStyle name="Neutrale" xfId="32" builtinId="28" customBuiltin="1"/>
    <cellStyle name="Normale" xfId="0" builtinId="0"/>
    <cellStyle name="Nota" xfId="33" builtinId="10" customBuiltin="1"/>
    <cellStyle name="Output" xfId="34" builtinId="21" customBuiltin="1"/>
    <cellStyle name="Percentuale" xfId="35" builtinId="5"/>
    <cellStyle name="Testo avviso" xfId="36" builtinId="11" customBuiltin="1"/>
    <cellStyle name="Testo descrittivo" xfId="37" builtinId="53" customBuiltin="1"/>
    <cellStyle name="Titolo" xfId="38" builtinId="15" customBuiltin="1"/>
    <cellStyle name="Titolo 1" xfId="39" builtinId="16" customBuiltin="1"/>
    <cellStyle name="Titolo 2" xfId="40" builtinId="17" customBuiltin="1"/>
    <cellStyle name="Titolo 3" xfId="41" builtinId="18" customBuiltin="1"/>
    <cellStyle name="Titolo 4" xfId="42" builtinId="19" customBuiltin="1"/>
    <cellStyle name="Totale" xfId="43" builtinId="25" customBuiltin="1"/>
    <cellStyle name="Valore non valido" xfId="44" builtinId="27" customBuiltin="1"/>
    <cellStyle name="Valore valido" xfId="45" builtinId="26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FESR%202007-2013/bando11a%20PORFESR%202007-13/ISTRUTTORI/federica%20f/026_FESRrend_Qualib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RICERCA/normativa/REGOLAMENTO/GOLD%20e%20modulistica/rendiconto%20modulistica/All_2_analisi_spese_proget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ab)personale"/>
      <sheetName val="diario1"/>
      <sheetName val="diario2"/>
      <sheetName val="c)spesegenerali"/>
      <sheetName val="d)terzi"/>
      <sheetName val="e)immateriali"/>
      <sheetName val="f)strumenti"/>
      <sheetName val="g)materiali"/>
      <sheetName val="i)industrializzazione"/>
      <sheetName val="h)certificazione"/>
    </sheetNames>
    <sheetDataSet>
      <sheetData sheetId="0">
        <row r="2">
          <cell r="B2" t="str">
            <v>progetto di ricerca e sviluppo</v>
          </cell>
        </row>
        <row r="5">
          <cell r="C5">
            <v>40300</v>
          </cell>
        </row>
        <row r="6">
          <cell r="C6">
            <v>41201</v>
          </cell>
        </row>
        <row r="46">
          <cell r="A46" t="str">
            <v>bonifico bancario</v>
          </cell>
          <cell r="B46">
            <v>32</v>
          </cell>
        </row>
        <row r="47">
          <cell r="A47" t="str">
            <v>ricevuta bancaria</v>
          </cell>
          <cell r="B47">
            <v>21</v>
          </cell>
        </row>
        <row r="48">
          <cell r="A48" t="str">
            <v>bonifico postale</v>
          </cell>
          <cell r="B48">
            <v>20</v>
          </cell>
        </row>
        <row r="49">
          <cell r="A49" t="str">
            <v>F24</v>
          </cell>
          <cell r="B49" t="str">
            <v>terzi</v>
          </cell>
        </row>
        <row r="50">
          <cell r="A50" t="str">
            <v>contanti</v>
          </cell>
        </row>
        <row r="51">
          <cell r="A51" t="str">
            <v>assegno</v>
          </cell>
        </row>
        <row r="52">
          <cell r="A52" t="str">
            <v>bancomat</v>
          </cell>
        </row>
        <row r="53">
          <cell r="A53" t="str">
            <v>carta credito</v>
          </cell>
        </row>
      </sheetData>
      <sheetData sheetId="1">
        <row r="31">
          <cell r="G31">
            <v>8165</v>
          </cell>
          <cell r="U31">
            <v>8165</v>
          </cell>
        </row>
        <row r="45">
          <cell r="G45">
            <v>0</v>
          </cell>
          <cell r="U45">
            <v>0</v>
          </cell>
        </row>
      </sheetData>
      <sheetData sheetId="2" refreshError="1"/>
      <sheetData sheetId="3" refreshError="1"/>
      <sheetData sheetId="4">
        <row r="7">
          <cell r="J7">
            <v>0.2</v>
          </cell>
          <cell r="Q7">
            <v>0.2</v>
          </cell>
        </row>
      </sheetData>
      <sheetData sheetId="5" refreshError="1"/>
      <sheetData sheetId="6" refreshError="1"/>
      <sheetData sheetId="7" refreshError="1"/>
      <sheetData sheetId="8">
        <row r="20">
          <cell r="K20">
            <v>0</v>
          </cell>
          <cell r="U20">
            <v>0</v>
          </cell>
        </row>
        <row r="28">
          <cell r="K28">
            <v>0</v>
          </cell>
          <cell r="U28">
            <v>0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illustrativa"/>
      <sheetName val="riepilogo"/>
      <sheetName val="fasi"/>
      <sheetName val="a1)ricercatori"/>
      <sheetName val="b1)spesegenerali"/>
      <sheetName val="c1)manodopera"/>
      <sheetName val="d1)terzi"/>
      <sheetName val="e1)immateriali"/>
      <sheetName val="f1)strumenti"/>
      <sheetName val="g1)materiali"/>
      <sheetName val="h1)recuperi"/>
      <sheetName val="a2)ricercatori"/>
      <sheetName val="b2)spesegenerali"/>
      <sheetName val="c2)manodopera"/>
      <sheetName val="d2)terzi"/>
      <sheetName val="e2)immateriali"/>
      <sheetName val="f2)strumenti"/>
      <sheetName val="g2)materiali"/>
      <sheetName val="h2)recupe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3"/>
  </sheetPr>
  <dimension ref="A1:K48"/>
  <sheetViews>
    <sheetView showGridLines="0" tabSelected="1" zoomScale="90" zoomScaleNormal="90" workbookViewId="0">
      <selection activeCell="M21" sqref="M21"/>
    </sheetView>
  </sheetViews>
  <sheetFormatPr defaultColWidth="9.140625" defaultRowHeight="10.5" x14ac:dyDescent="0.2"/>
  <cols>
    <col min="1" max="1" width="5" style="10" customWidth="1"/>
    <col min="2" max="2" width="5.85546875" style="10" customWidth="1"/>
    <col min="3" max="3" width="26.5703125" style="10" customWidth="1"/>
    <col min="4" max="4" width="24.28515625" style="10" customWidth="1"/>
    <col min="5" max="5" width="13.42578125" style="52" customWidth="1"/>
    <col min="6" max="6" width="14.7109375" style="52" customWidth="1"/>
    <col min="7" max="7" width="3.7109375" style="9" hidden="1" customWidth="1"/>
    <col min="8" max="9" width="0" style="10" hidden="1" customWidth="1"/>
    <col min="10" max="10" width="9.140625" style="10"/>
    <col min="11" max="11" width="13.5703125" style="10" customWidth="1"/>
    <col min="12" max="16384" width="9.140625" style="10"/>
  </cols>
  <sheetData>
    <row r="1" spans="1:7" ht="25.5" customHeight="1" x14ac:dyDescent="0.2">
      <c r="A1" s="103" t="s">
        <v>33</v>
      </c>
      <c r="B1" s="103"/>
      <c r="C1" s="103"/>
      <c r="D1" s="103"/>
      <c r="E1" s="103"/>
      <c r="F1" s="103"/>
    </row>
    <row r="2" spans="1:7" s="24" customFormat="1" ht="36" customHeight="1" x14ac:dyDescent="0.2">
      <c r="A2" s="22"/>
      <c r="B2" s="112" t="s">
        <v>2</v>
      </c>
      <c r="C2" s="112"/>
      <c r="D2" s="112"/>
      <c r="E2" s="112"/>
      <c r="F2" s="112"/>
      <c r="G2" s="23"/>
    </row>
    <row r="3" spans="1:7" s="29" customFormat="1" ht="15.75" customHeight="1" x14ac:dyDescent="0.2">
      <c r="A3" s="27"/>
      <c r="B3" s="90"/>
      <c r="C3" s="90"/>
      <c r="D3" s="90"/>
      <c r="E3" s="90"/>
      <c r="F3" s="90"/>
      <c r="G3" s="28"/>
    </row>
    <row r="4" spans="1:7" s="24" customFormat="1" ht="15" customHeight="1" thickBot="1" x14ac:dyDescent="0.3">
      <c r="A4" s="25"/>
      <c r="B4" s="25"/>
      <c r="C4" s="26"/>
      <c r="D4" s="26"/>
      <c r="E4" s="62"/>
      <c r="F4" s="62"/>
      <c r="G4" s="23"/>
    </row>
    <row r="5" spans="1:7" s="29" customFormat="1" ht="17.25" customHeight="1" thickBot="1" x14ac:dyDescent="0.25">
      <c r="A5" s="27"/>
      <c r="B5" s="106" t="s">
        <v>4</v>
      </c>
      <c r="C5" s="107"/>
      <c r="D5" s="107"/>
      <c r="E5" s="107"/>
      <c r="F5" s="108"/>
      <c r="G5" s="28"/>
    </row>
    <row r="6" spans="1:7" ht="22.5" customHeight="1" thickBot="1" x14ac:dyDescent="0.25">
      <c r="A6" s="17"/>
      <c r="B6" s="104"/>
      <c r="C6" s="105"/>
      <c r="D6" s="105"/>
      <c r="E6" s="105"/>
      <c r="F6" s="105"/>
    </row>
    <row r="7" spans="1:7" s="24" customFormat="1" ht="5.0999999999999996" customHeight="1" x14ac:dyDescent="0.25">
      <c r="A7" s="25"/>
      <c r="B7" s="25"/>
      <c r="C7" s="26"/>
      <c r="D7" s="26"/>
      <c r="E7" s="62"/>
      <c r="F7" s="62"/>
      <c r="G7" s="23"/>
    </row>
    <row r="8" spans="1:7" ht="3.95" customHeight="1" x14ac:dyDescent="0.15">
      <c r="A8" s="17"/>
      <c r="B8" s="91"/>
      <c r="C8" s="92"/>
      <c r="D8" s="92"/>
      <c r="E8" s="92"/>
      <c r="F8" s="92"/>
    </row>
    <row r="9" spans="1:7" s="24" customFormat="1" ht="3.95" customHeight="1" x14ac:dyDescent="0.2">
      <c r="A9" s="22"/>
      <c r="G9" s="23"/>
    </row>
    <row r="10" spans="1:7" s="24" customFormat="1" ht="6.95" customHeight="1" x14ac:dyDescent="0.2">
      <c r="A10" s="22"/>
      <c r="B10" s="77"/>
    </row>
    <row r="11" spans="1:7" ht="20.25" customHeight="1" x14ac:dyDescent="0.2">
      <c r="A11" s="10" t="s">
        <v>24</v>
      </c>
      <c r="B11" s="98"/>
      <c r="C11" s="98"/>
      <c r="D11" s="90"/>
      <c r="E11" s="90"/>
      <c r="F11" s="96"/>
      <c r="G11" s="93"/>
    </row>
    <row r="12" spans="1:7" s="33" customFormat="1" ht="16.5" customHeight="1" x14ac:dyDescent="0.2">
      <c r="B12" s="97"/>
      <c r="G12" s="35"/>
    </row>
    <row r="13" spans="1:7" ht="12" customHeight="1" thickBot="1" x14ac:dyDescent="0.25">
      <c r="F13" s="69"/>
    </row>
    <row r="14" spans="1:7" ht="27" customHeight="1" thickBot="1" x14ac:dyDescent="0.25">
      <c r="A14" s="1"/>
      <c r="B14" s="116" t="s">
        <v>14</v>
      </c>
      <c r="C14" s="117"/>
      <c r="D14" s="117"/>
      <c r="E14" s="118"/>
      <c r="F14" s="76" t="s">
        <v>31</v>
      </c>
      <c r="G14" s="10"/>
    </row>
    <row r="15" spans="1:7" ht="23.45" customHeight="1" thickBot="1" x14ac:dyDescent="0.25">
      <c r="A15" s="1"/>
      <c r="B15" s="109" t="str">
        <f>'spese a preventivo'!B9</f>
        <v>a) Fornitura e installazione impianti nuovi di fabbrica, comprese opere edili, impiantistiche e di sicurezza, hardware, software e cablaggi</v>
      </c>
      <c r="C15" s="110"/>
      <c r="D15" s="110"/>
      <c r="E15" s="111"/>
      <c r="F15" s="63">
        <f>'spese a preventivo'!G20</f>
        <v>0</v>
      </c>
    </row>
    <row r="16" spans="1:7" ht="23.45" customHeight="1" thickBot="1" x14ac:dyDescent="0.25">
      <c r="A16" s="1"/>
      <c r="B16" s="109" t="str">
        <f>'spese a preventivo'!B21</f>
        <v>b) Fornitura e installazione sistemi di accumulo nuovi di fabbrica, comprese opere edili, impiantistiche e di sicurezza</v>
      </c>
      <c r="C16" s="110"/>
      <c r="D16" s="110"/>
      <c r="E16" s="111"/>
      <c r="F16" s="63">
        <f>'spese a preventivo'!G27</f>
        <v>0</v>
      </c>
    </row>
    <row r="17" spans="1:11" ht="37.5" customHeight="1" thickBot="1" x14ac:dyDescent="0.25">
      <c r="A17" s="2"/>
      <c r="B17" s="109" t="str">
        <f>'spese a preventivo'!B28</f>
        <v>c) Servizi complementari strettamente connessi alla realizzazione degli investimenti (progettazione, direzione e collaudo, oneri connessione/esercizio impianto, ecc.) 
[ammissibili entro il 20% di a+b fino a 50 kWp, 15% fino a 100 kWp, 10% oltre 100 kWp]</v>
      </c>
      <c r="C17" s="110"/>
      <c r="D17" s="110"/>
      <c r="E17" s="111"/>
      <c r="F17" s="63">
        <f>'spese a preventivo'!G34</f>
        <v>0</v>
      </c>
      <c r="G17" s="16"/>
    </row>
    <row r="18" spans="1:11" x14ac:dyDescent="0.2">
      <c r="A18" s="2"/>
      <c r="B18" s="30"/>
      <c r="C18" s="80"/>
      <c r="D18" s="80"/>
      <c r="E18" s="80"/>
      <c r="F18" s="80"/>
      <c r="G18" s="16"/>
    </row>
    <row r="19" spans="1:11" ht="11.25" thickBot="1" x14ac:dyDescent="0.25">
      <c r="A19" s="3"/>
      <c r="B19" s="31"/>
      <c r="C19" s="79"/>
      <c r="D19" s="79"/>
      <c r="E19" s="79"/>
      <c r="F19" s="79"/>
    </row>
    <row r="20" spans="1:11" ht="18" customHeight="1" thickBot="1" x14ac:dyDescent="0.25">
      <c r="A20" s="1"/>
      <c r="B20" s="31"/>
      <c r="E20" s="32" t="s">
        <v>10</v>
      </c>
      <c r="F20" s="75">
        <f>SUM(F15:F17)</f>
        <v>0</v>
      </c>
    </row>
    <row r="21" spans="1:11" ht="19.5" customHeight="1" x14ac:dyDescent="0.2">
      <c r="A21" s="1"/>
      <c r="B21" s="31"/>
      <c r="C21" s="115" t="str">
        <f>IF(AND(F20&gt;0,F20&lt;20000),"ATTENZIONE: il limite minimo di spesa ammissibile è di 20.000 euro","")</f>
        <v/>
      </c>
      <c r="D21" s="115"/>
      <c r="E21" s="115"/>
      <c r="F21" s="115"/>
    </row>
    <row r="22" spans="1:11" s="33" customFormat="1" ht="9" customHeight="1" x14ac:dyDescent="0.2">
      <c r="E22" s="65"/>
      <c r="F22" s="71"/>
      <c r="G22" s="35"/>
    </row>
    <row r="23" spans="1:11" s="33" customFormat="1" ht="6" customHeight="1" x14ac:dyDescent="0.15">
      <c r="C23" s="34"/>
      <c r="D23" s="34"/>
      <c r="E23" s="64"/>
      <c r="F23" s="70"/>
      <c r="G23" s="35"/>
    </row>
    <row r="24" spans="1:11" s="33" customFormat="1" ht="6.75" customHeight="1" thickBot="1" x14ac:dyDescent="0.25">
      <c r="B24" s="36"/>
      <c r="C24" s="36"/>
      <c r="D24" s="36"/>
      <c r="E24" s="66"/>
      <c r="F24" s="66"/>
      <c r="G24" s="35"/>
    </row>
    <row r="25" spans="1:11" s="33" customFormat="1" ht="13.5" thickBot="1" x14ac:dyDescent="0.25">
      <c r="B25" s="114" t="s">
        <v>36</v>
      </c>
      <c r="C25" s="114"/>
      <c r="D25" s="114"/>
      <c r="E25" s="114"/>
      <c r="F25" s="114"/>
      <c r="G25" s="35"/>
    </row>
    <row r="26" spans="1:11" s="33" customFormat="1" ht="13.5" customHeight="1" thickBot="1" x14ac:dyDescent="0.25">
      <c r="B26" s="102" t="s">
        <v>5</v>
      </c>
      <c r="C26" s="102" t="s">
        <v>17</v>
      </c>
      <c r="D26" s="119" t="s">
        <v>37</v>
      </c>
      <c r="E26" s="120"/>
      <c r="F26" s="102" t="s">
        <v>31</v>
      </c>
      <c r="G26" s="35"/>
    </row>
    <row r="27" spans="1:11" s="33" customFormat="1" ht="14.25" customHeight="1" thickBot="1" x14ac:dyDescent="0.25">
      <c r="B27" s="37" t="str">
        <f>IF(OR(F20&lt;20000,C27=""),"",IF(C27="media",0.4,IF(C27="grande",0.3,0.5)))</f>
        <v/>
      </c>
      <c r="C27" s="123"/>
      <c r="D27" s="126" t="s">
        <v>38</v>
      </c>
      <c r="E27" s="126"/>
      <c r="F27" s="101" t="str">
        <f>IFERROR(IF('spese a preventivo'!D4&lt;=1000,F20*B27,(F15/'spese a preventivo'!D4*1000+F16+F17)*B27),"")</f>
        <v/>
      </c>
      <c r="G27" s="35"/>
    </row>
    <row r="28" spans="1:11" s="33" customFormat="1" ht="14.25" customHeight="1" thickBot="1" x14ac:dyDescent="0.25">
      <c r="B28" s="37" t="str">
        <f>IF(OR(F20&lt;20000,C27=""),"",0.2)</f>
        <v/>
      </c>
      <c r="C28" s="124"/>
      <c r="D28" s="126" t="s">
        <v>39</v>
      </c>
      <c r="E28" s="126"/>
      <c r="F28" s="101" t="str">
        <f>IFERROR(IF('spese a preventivo'!D4&lt;=1000,"",IF('spese a preventivo'!D4&lt;=3000,(F15/'spese a preventivo'!D4*('spese a preventivo'!D4-1000)*B28),F15/'spese a preventivo'!D4*2000*B28)),"")</f>
        <v/>
      </c>
      <c r="G28" s="35"/>
    </row>
    <row r="29" spans="1:11" s="33" customFormat="1" ht="14.25" customHeight="1" thickBot="1" x14ac:dyDescent="0.25">
      <c r="B29" s="37" t="str">
        <f>IF(OR(F20&lt;20000,C27=""),"",0.1)</f>
        <v/>
      </c>
      <c r="C29" s="125"/>
      <c r="D29" s="126" t="s">
        <v>40</v>
      </c>
      <c r="E29" s="126"/>
      <c r="F29" s="101" t="str">
        <f>IFERROR(IF('spese a preventivo'!D4&lt;=3000,"",(F15/'spese a preventivo'!D4*('spese a preventivo'!D4-3000)*B29)),"")</f>
        <v/>
      </c>
      <c r="G29" s="35"/>
    </row>
    <row r="30" spans="1:11" s="33" customFormat="1" ht="12" customHeight="1" thickBot="1" x14ac:dyDescent="0.25">
      <c r="B30" s="36"/>
      <c r="C30" s="36"/>
      <c r="D30" s="36"/>
      <c r="E30" s="66"/>
      <c r="F30" s="66"/>
      <c r="G30" s="35"/>
    </row>
    <row r="31" spans="1:11" s="33" customFormat="1" ht="17.25" customHeight="1" thickBot="1" x14ac:dyDescent="0.25">
      <c r="D31" s="121" t="s">
        <v>41</v>
      </c>
      <c r="E31" s="122"/>
      <c r="F31" s="63" t="str">
        <f>IFERROR(IF(F20&lt;20000,"",IF(SUM(F27:F29)&gt;500000,500000,SUM(F27:F29))),"")</f>
        <v/>
      </c>
      <c r="G31" s="63"/>
      <c r="H31" s="63"/>
      <c r="K31" s="100"/>
    </row>
    <row r="32" spans="1:11" s="33" customFormat="1" ht="12" customHeight="1" x14ac:dyDescent="0.15">
      <c r="E32" s="64"/>
      <c r="F32" s="70"/>
      <c r="G32" s="35"/>
    </row>
    <row r="33" spans="1:7" x14ac:dyDescent="0.15">
      <c r="B33" s="38"/>
      <c r="E33" s="51"/>
      <c r="F33" s="73"/>
    </row>
    <row r="34" spans="1:7" s="39" customFormat="1" ht="27" customHeight="1" x14ac:dyDescent="0.15">
      <c r="C34" s="113" t="s">
        <v>9</v>
      </c>
      <c r="D34" s="113"/>
      <c r="E34" s="113"/>
      <c r="F34" s="113"/>
      <c r="G34" s="41"/>
    </row>
    <row r="35" spans="1:7" s="39" customFormat="1" x14ac:dyDescent="0.15">
      <c r="C35" s="40"/>
      <c r="D35" s="40"/>
      <c r="E35" s="67"/>
      <c r="F35" s="73" t="s">
        <v>27</v>
      </c>
      <c r="G35" s="41"/>
    </row>
    <row r="39" spans="1:7" hidden="1" x14ac:dyDescent="0.2">
      <c r="A39" s="42"/>
      <c r="B39" s="42"/>
      <c r="C39" s="43" t="s">
        <v>3</v>
      </c>
      <c r="D39" s="43"/>
      <c r="E39" s="68"/>
      <c r="F39" s="74"/>
      <c r="G39" s="10"/>
    </row>
    <row r="40" spans="1:7" hidden="1" x14ac:dyDescent="0.2">
      <c r="C40" s="43" t="s">
        <v>21</v>
      </c>
      <c r="D40" s="43"/>
      <c r="E40" s="68"/>
    </row>
    <row r="41" spans="1:7" hidden="1" x14ac:dyDescent="0.2">
      <c r="C41" s="95"/>
    </row>
    <row r="42" spans="1:7" hidden="1" x14ac:dyDescent="0.2">
      <c r="C42" s="95" t="s">
        <v>19</v>
      </c>
    </row>
    <row r="43" spans="1:7" hidden="1" x14ac:dyDescent="0.2">
      <c r="C43" s="95" t="s">
        <v>18</v>
      </c>
    </row>
    <row r="44" spans="1:7" hidden="1" x14ac:dyDescent="0.2">
      <c r="C44" s="95" t="s">
        <v>20</v>
      </c>
    </row>
    <row r="45" spans="1:7" hidden="1" x14ac:dyDescent="0.2">
      <c r="C45" s="95" t="s">
        <v>26</v>
      </c>
    </row>
    <row r="46" spans="1:7" hidden="1" x14ac:dyDescent="0.2"/>
    <row r="47" spans="1:7" hidden="1" x14ac:dyDescent="0.2"/>
    <row r="48" spans="1:7" hidden="1" x14ac:dyDescent="0.2"/>
  </sheetData>
  <sheetProtection password="CC02" sheet="1" objects="1" scenarios="1"/>
  <mergeCells count="17">
    <mergeCell ref="C34:F34"/>
    <mergeCell ref="B25:F25"/>
    <mergeCell ref="C21:F21"/>
    <mergeCell ref="B14:E14"/>
    <mergeCell ref="B17:E17"/>
    <mergeCell ref="D26:E26"/>
    <mergeCell ref="D31:E31"/>
    <mergeCell ref="C27:C29"/>
    <mergeCell ref="D27:E27"/>
    <mergeCell ref="D28:E28"/>
    <mergeCell ref="D29:E29"/>
    <mergeCell ref="A1:F1"/>
    <mergeCell ref="B6:F6"/>
    <mergeCell ref="B5:F5"/>
    <mergeCell ref="B15:E15"/>
    <mergeCell ref="B16:E16"/>
    <mergeCell ref="B2:F2"/>
  </mergeCells>
  <phoneticPr fontId="2" type="noConversion"/>
  <conditionalFormatting sqref="F20">
    <cfRule type="expression" dxfId="0" priority="3" stopIfTrue="1">
      <formula>IF(AND(F20&gt;0,F20&lt;5000),TRUE,FALSE)</formula>
    </cfRule>
  </conditionalFormatting>
  <dataValidations xWindow="293" yWindow="537" count="1">
    <dataValidation type="list" allowBlank="1" showInputMessage="1" showErrorMessage="1" errorTitle="Dimensione impresa" error="Scegli la dimensione dell'impresa dal menu a tendina oppure digita &quot;micro&quot;, &quot;piccola&quot; o &quot;media&quot;." promptTitle="Dimensione impresa" prompt="Scegli la dimensione dell'impresa dal menu a tendina oppure digita &quot;micro&quot;, &quot;piccola&quot; o &quot;media&quot;." sqref="C27">
      <formula1>$C$41:$C$45</formula1>
    </dataValidation>
  </dataValidations>
  <pageMargins left="0.39370078740157483" right="0" top="1.4566929133858268" bottom="0.19685039370078741" header="0.31496062992125984" footer="0.11811023622047245"/>
  <pageSetup paperSize="9" orientation="portrait" horizontalDpi="300" verticalDpi="300" r:id="rId1"/>
  <headerFooter alignWithMargins="0">
    <oddHeader>&amp;R&amp;"Verdana,Normale"&amp;12ALLEGATO 2
Domanda di contributo
Dettaglio spese relative al progetto&amp;10
quadro riepilogativo</oddHeader>
    <oddFooter>&amp;R&amp;"Verdana,Normale"&amp;7&amp;P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rgb="FF99CC00"/>
    <pageSetUpPr fitToPage="1"/>
  </sheetPr>
  <dimension ref="A1:L44"/>
  <sheetViews>
    <sheetView showGridLines="0" zoomScale="80" zoomScaleNormal="80" workbookViewId="0">
      <selection activeCell="F10" sqref="F10"/>
    </sheetView>
  </sheetViews>
  <sheetFormatPr defaultColWidth="9.140625" defaultRowHeight="9" x14ac:dyDescent="0.2"/>
  <cols>
    <col min="1" max="1" width="2.7109375" style="8" bestFit="1" customWidth="1"/>
    <col min="2" max="2" width="33.7109375" style="5" customWidth="1"/>
    <col min="3" max="3" width="23.42578125" style="5" customWidth="1"/>
    <col min="4" max="4" width="13.28515625" style="5" customWidth="1"/>
    <col min="5" max="5" width="12.5703125" style="45" customWidth="1"/>
    <col min="6" max="6" width="19.28515625" style="51" customWidth="1"/>
    <col min="7" max="7" width="17.85546875" style="51" customWidth="1"/>
    <col min="8" max="8" width="12.28515625" style="5" customWidth="1"/>
    <col min="9" max="9" width="13.7109375" style="5" customWidth="1"/>
    <col min="10" max="16384" width="9.140625" style="5"/>
  </cols>
  <sheetData>
    <row r="1" spans="1:12" ht="17.25" customHeight="1" x14ac:dyDescent="0.2">
      <c r="A1" s="19"/>
      <c r="B1" s="4" t="s">
        <v>13</v>
      </c>
      <c r="C1" s="4"/>
      <c r="D1" s="4"/>
      <c r="E1" s="49"/>
      <c r="G1" s="50" t="s">
        <v>0</v>
      </c>
    </row>
    <row r="2" spans="1:12" ht="17.25" customHeight="1" x14ac:dyDescent="0.2">
      <c r="A2" s="6"/>
      <c r="B2" s="7"/>
      <c r="C2" s="7"/>
      <c r="D2" s="7"/>
      <c r="F2" s="55"/>
      <c r="G2" s="55"/>
    </row>
    <row r="3" spans="1:12" s="87" customFormat="1" ht="29.25" customHeight="1" thickBot="1" x14ac:dyDescent="0.25">
      <c r="A3" s="82"/>
      <c r="B3" s="83" t="s">
        <v>29</v>
      </c>
      <c r="C3" s="84"/>
      <c r="D3" s="84"/>
      <c r="E3" s="85"/>
      <c r="F3" s="86"/>
      <c r="G3" s="86"/>
    </row>
    <row r="4" spans="1:12" ht="17.100000000000001" customHeight="1" thickBot="1" x14ac:dyDescent="0.25">
      <c r="C4" s="78" t="s">
        <v>22</v>
      </c>
      <c r="D4" s="94"/>
      <c r="F4" s="78" t="s">
        <v>23</v>
      </c>
      <c r="G4" s="94"/>
      <c r="H4" s="11"/>
      <c r="L4" s="51"/>
    </row>
    <row r="5" spans="1:12" ht="16.5" customHeight="1" thickBot="1" x14ac:dyDescent="0.25">
      <c r="C5" s="78" t="s">
        <v>28</v>
      </c>
      <c r="D5" s="72">
        <f>IF(D4&gt;5000,0,D4*1400)</f>
        <v>0</v>
      </c>
      <c r="F5" s="78" t="s">
        <v>15</v>
      </c>
      <c r="G5" s="72">
        <f>IFERROR(IF(OR(D4&gt;5000,D4=""),0,G4*1000),"")</f>
        <v>0</v>
      </c>
      <c r="H5" s="88"/>
    </row>
    <row r="6" spans="1:12" s="10" customFormat="1" ht="17.100000000000001" customHeight="1" thickBot="1" x14ac:dyDescent="0.25">
      <c r="A6" s="9"/>
      <c r="B6" s="11" t="str">
        <f>IF(D4&gt;5000,"ATTENZIONE: sono finanziabili i progetti di potenza nominale non superiore a 5000 kWp","")</f>
        <v/>
      </c>
      <c r="E6" s="46"/>
      <c r="F6" s="52"/>
      <c r="G6" s="53"/>
    </row>
    <row r="7" spans="1:12" s="13" customFormat="1" ht="32.25" thickBot="1" x14ac:dyDescent="0.25">
      <c r="A7" s="12"/>
      <c r="B7" s="116" t="s">
        <v>12</v>
      </c>
      <c r="C7" s="117"/>
      <c r="D7" s="117"/>
      <c r="E7" s="118"/>
      <c r="F7" s="47" t="s">
        <v>34</v>
      </c>
      <c r="G7" s="81" t="s">
        <v>32</v>
      </c>
    </row>
    <row r="8" spans="1:12" s="10" customFormat="1" ht="18.75" customHeight="1" thickBot="1" x14ac:dyDescent="0.2">
      <c r="A8" s="9"/>
      <c r="B8" s="14"/>
      <c r="C8" s="14"/>
      <c r="D8" s="14"/>
      <c r="E8" s="46"/>
      <c r="F8" s="56"/>
      <c r="G8" s="53" t="s">
        <v>35</v>
      </c>
    </row>
    <row r="9" spans="1:12" s="10" customFormat="1" ht="26.25" customHeight="1" thickBot="1" x14ac:dyDescent="0.25">
      <c r="A9" s="15" t="s">
        <v>6</v>
      </c>
      <c r="B9" s="132" t="s">
        <v>25</v>
      </c>
      <c r="C9" s="133"/>
      <c r="D9" s="133"/>
      <c r="E9" s="133"/>
      <c r="F9" s="57"/>
      <c r="G9" s="59"/>
    </row>
    <row r="10" spans="1:12" s="10" customFormat="1" ht="18.75" customHeight="1" thickBot="1" x14ac:dyDescent="0.25">
      <c r="A10" s="16">
        <v>1</v>
      </c>
      <c r="B10" s="127"/>
      <c r="C10" s="128"/>
      <c r="D10" s="128"/>
      <c r="E10" s="129"/>
      <c r="F10" s="58"/>
      <c r="G10" s="89" t="str">
        <f>IF(F10="","",IF(IF($F$20&lt;=$D$5,F10,IF(SUM($F$10:F10)&lt;=$D$5,F10,F10+$D$5-SUM($F$10:F10)))&lt;0,0,IF($F$20&lt;=$D$5,F10,IF(SUM($F$10:F10)&lt;=$D$5,F10,F10+$D$5-SUM($F$10:F10)))))</f>
        <v/>
      </c>
      <c r="H10" s="11" t="str">
        <f>IF($D$5=0,"",IF(G10=F10,"",IF(AND(F10&lt;&gt;0,G10=0),"ATTENZIONE: spesa non ammessa, hai raggiunto il limite di spesa a)","ATTENZIONE: importo parzialmente ammesso nel limite di spesa a)")))</f>
        <v/>
      </c>
    </row>
    <row r="11" spans="1:12" s="10" customFormat="1" ht="18.75" customHeight="1" thickBot="1" x14ac:dyDescent="0.25">
      <c r="A11" s="16">
        <v>2</v>
      </c>
      <c r="B11" s="127"/>
      <c r="C11" s="128"/>
      <c r="D11" s="128"/>
      <c r="E11" s="129"/>
      <c r="F11" s="58"/>
      <c r="G11" s="89" t="str">
        <f>IF(F11="","",IF(IF($F$20&lt;=$D$5,F11,IF(SUM($F$10:F11)&lt;=$D$5,F11,F11+$D$5-SUM($F$10:F11)))&lt;0,0,IF($F$20&lt;=$D$5,F11,IF(SUM($F$10:F11)&lt;=$D$5,F11,F11+$D$5-SUM($F$10:F11)))))</f>
        <v/>
      </c>
      <c r="H11" s="11" t="str">
        <f t="shared" ref="H11:H19" si="0">IF($D$5=0,"",IF(G11=F11,"",IF(AND(F11&lt;&gt;0,G11=0),"ATTENZIONE: spesa non ammessa, hai raggiunto il limite di spesa a)","ATTENZIONE: importo parzialmente ammesso nel limite di spesa a)")))</f>
        <v/>
      </c>
    </row>
    <row r="12" spans="1:12" s="10" customFormat="1" ht="18.75" customHeight="1" thickBot="1" x14ac:dyDescent="0.25">
      <c r="A12" s="16">
        <v>3</v>
      </c>
      <c r="B12" s="127"/>
      <c r="C12" s="128"/>
      <c r="D12" s="128"/>
      <c r="E12" s="129"/>
      <c r="F12" s="58"/>
      <c r="G12" s="89" t="str">
        <f>IF(F12="","",IF(IF($F$20&lt;=$D$5,F12,IF(SUM($F$10:F12)&lt;=$D$5,F12,F12+$D$5-SUM($F$10:F12)))&lt;0,0,IF($F$20&lt;=$D$5,F12,IF(SUM($F$10:F12)&lt;=$D$5,F12,F12+$D$5-SUM($F$10:F12)))))</f>
        <v/>
      </c>
      <c r="H12" s="11" t="str">
        <f t="shared" si="0"/>
        <v/>
      </c>
    </row>
    <row r="13" spans="1:12" s="10" customFormat="1" ht="18.75" customHeight="1" thickBot="1" x14ac:dyDescent="0.25">
      <c r="A13" s="16">
        <v>4</v>
      </c>
      <c r="B13" s="127"/>
      <c r="C13" s="128"/>
      <c r="D13" s="128"/>
      <c r="E13" s="129"/>
      <c r="F13" s="58"/>
      <c r="G13" s="89" t="str">
        <f>IF(F13="","",IF(IF($F$20&lt;=$D$5,F13,IF(SUM($F$10:F13)&lt;=$D$5,F13,F13+$D$5-SUM($F$10:F13)))&lt;0,0,IF($F$20&lt;=$D$5,F13,IF(SUM($F$10:F13)&lt;=$D$5,F13,F13+$D$5-SUM($F$10:F13)))))</f>
        <v/>
      </c>
      <c r="H13" s="11" t="str">
        <f t="shared" si="0"/>
        <v/>
      </c>
    </row>
    <row r="14" spans="1:12" s="10" customFormat="1" ht="18.75" customHeight="1" thickBot="1" x14ac:dyDescent="0.25">
      <c r="A14" s="16">
        <v>5</v>
      </c>
      <c r="B14" s="127"/>
      <c r="C14" s="128"/>
      <c r="D14" s="128"/>
      <c r="E14" s="129"/>
      <c r="F14" s="58"/>
      <c r="G14" s="89" t="str">
        <f>IF(F14="","",IF(IF($F$20&lt;=$D$5,F14,IF(SUM($F$10:F14)&lt;=$D$5,F14,F14+$D$5-SUM($F$10:F14)))&lt;0,0,IF($F$20&lt;=$D$5,F14,IF(SUM($F$10:F14)&lt;=$D$5,F14,F14+$D$5-SUM($F$10:F14)))))</f>
        <v/>
      </c>
      <c r="H14" s="11" t="str">
        <f t="shared" si="0"/>
        <v/>
      </c>
    </row>
    <row r="15" spans="1:12" s="10" customFormat="1" ht="18.75" customHeight="1" thickBot="1" x14ac:dyDescent="0.25">
      <c r="A15" s="16">
        <v>6</v>
      </c>
      <c r="B15" s="127"/>
      <c r="C15" s="128"/>
      <c r="D15" s="128"/>
      <c r="E15" s="129"/>
      <c r="F15" s="58"/>
      <c r="G15" s="89" t="str">
        <f>IF(F15="","",IF(IF($F$20&lt;=$D$5,F15,IF(SUM($F$10:F15)&lt;=$D$5,F15,F15+$D$5-SUM($F$10:F15)))&lt;0,0,IF($F$20&lt;=$D$5,F15,IF(SUM($F$10:F15)&lt;=$D$5,F15,F15+$D$5-SUM($F$10:F15)))))</f>
        <v/>
      </c>
      <c r="H15" s="11" t="str">
        <f t="shared" si="0"/>
        <v/>
      </c>
    </row>
    <row r="16" spans="1:12" s="10" customFormat="1" ht="18.75" customHeight="1" thickBot="1" x14ac:dyDescent="0.25">
      <c r="A16" s="16">
        <v>7</v>
      </c>
      <c r="B16" s="127"/>
      <c r="C16" s="128"/>
      <c r="D16" s="128"/>
      <c r="E16" s="129"/>
      <c r="F16" s="58"/>
      <c r="G16" s="89" t="str">
        <f>IF(F16="","",IF(IF($F$20&lt;=$D$5,F16,IF(SUM($F$10:F16)&lt;=$D$5,F16,F16+$D$5-SUM($F$10:F16)))&lt;0,0,IF($F$20&lt;=$D$5,F16,IF(SUM($F$10:F16)&lt;=$D$5,F16,F16+$D$5-SUM($F$10:F16)))))</f>
        <v/>
      </c>
      <c r="H16" s="11" t="str">
        <f t="shared" si="0"/>
        <v/>
      </c>
    </row>
    <row r="17" spans="1:8" s="10" customFormat="1" ht="18.75" customHeight="1" thickBot="1" x14ac:dyDescent="0.25">
      <c r="A17" s="16">
        <v>8</v>
      </c>
      <c r="B17" s="127"/>
      <c r="C17" s="128"/>
      <c r="D17" s="128"/>
      <c r="E17" s="129"/>
      <c r="F17" s="58"/>
      <c r="G17" s="89" t="str">
        <f>IF(F17="","",IF(IF($F$20&lt;=$D$5,F17,IF(SUM($F$10:F17)&lt;=$D$5,F17,F17+$D$5-SUM($F$10:F17)))&lt;0,0,IF($F$20&lt;=$D$5,F17,IF(SUM($F$10:F17)&lt;=$D$5,F17,F17+$D$5-SUM($F$10:F17)))))</f>
        <v/>
      </c>
      <c r="H17" s="11" t="str">
        <f t="shared" si="0"/>
        <v/>
      </c>
    </row>
    <row r="18" spans="1:8" s="10" customFormat="1" ht="18.75" customHeight="1" thickBot="1" x14ac:dyDescent="0.25">
      <c r="A18" s="16">
        <v>9</v>
      </c>
      <c r="B18" s="127"/>
      <c r="C18" s="128"/>
      <c r="D18" s="128"/>
      <c r="E18" s="129"/>
      <c r="F18" s="58"/>
      <c r="G18" s="89" t="str">
        <f>IF(F18="","",IF(IF($F$20&lt;=$D$5,F18,IF(SUM($F$10:F18)&lt;=$D$5,F18,F18+$D$5-SUM($F$10:F18)))&lt;0,0,IF($F$20&lt;=$D$5,F18,IF(SUM($F$10:F18)&lt;=$D$5,F18,F18+$D$5-SUM($F$10:F18)))))</f>
        <v/>
      </c>
      <c r="H18" s="11" t="str">
        <f t="shared" si="0"/>
        <v/>
      </c>
    </row>
    <row r="19" spans="1:8" s="10" customFormat="1" ht="18.75" customHeight="1" thickBot="1" x14ac:dyDescent="0.25">
      <c r="A19" s="16">
        <v>10</v>
      </c>
      <c r="B19" s="127"/>
      <c r="C19" s="128"/>
      <c r="D19" s="128"/>
      <c r="E19" s="129"/>
      <c r="F19" s="58"/>
      <c r="G19" s="89" t="str">
        <f>IF(F19="","",IF(IF($F$20&lt;=$D$5,F19,IF(SUM($F$10:F19)&lt;=$D$5,F19,F19+$D$5-SUM($F$10:F19)))&lt;0,0,IF($F$20&lt;=$D$5,F19,IF(SUM($F$10:F19)&lt;=$D$5,F19,F19+$D$5-SUM($F$10:F19)))))</f>
        <v/>
      </c>
      <c r="H19" s="11" t="str">
        <f t="shared" si="0"/>
        <v/>
      </c>
    </row>
    <row r="20" spans="1:8" s="17" customFormat="1" ht="18.75" customHeight="1" thickBot="1" x14ac:dyDescent="0.25">
      <c r="A20" s="20" t="s">
        <v>1</v>
      </c>
      <c r="B20" s="130"/>
      <c r="C20" s="130"/>
      <c r="D20" s="130"/>
      <c r="E20" s="131"/>
      <c r="F20" s="54">
        <f>SUM(F10:F19)</f>
        <v>0</v>
      </c>
      <c r="G20" s="54">
        <f>SUM(G10:G19)</f>
        <v>0</v>
      </c>
      <c r="H20" s="11" t="str">
        <f>IF(G20&gt;F20,"ATTENZIONE: il valore della colonna F non può essere superiore al valore della colonna E","")</f>
        <v/>
      </c>
    </row>
    <row r="21" spans="1:8" s="10" customFormat="1" ht="26.25" customHeight="1" thickBot="1" x14ac:dyDescent="0.25">
      <c r="A21" s="15" t="s">
        <v>7</v>
      </c>
      <c r="B21" s="132" t="s">
        <v>16</v>
      </c>
      <c r="C21" s="133"/>
      <c r="D21" s="133"/>
      <c r="E21" s="133"/>
      <c r="F21" s="57"/>
      <c r="G21" s="60"/>
    </row>
    <row r="22" spans="1:8" s="10" customFormat="1" ht="18.75" customHeight="1" thickBot="1" x14ac:dyDescent="0.25">
      <c r="A22" s="16">
        <v>1</v>
      </c>
      <c r="B22" s="127"/>
      <c r="C22" s="128"/>
      <c r="D22" s="128"/>
      <c r="E22" s="129"/>
      <c r="F22" s="58"/>
      <c r="G22" s="89" t="str">
        <f>IF(OR(F22="",$G$4=""),"",IF(IF(SUM($F$22:F22)&lt;=$G$5,F22,F22+$G$5-SUM($F$22:F22))&lt;=0,0,IF(SUM($F$22:F22)&lt;=$G$5,F22,F22+$G$5-SUM($F$22:F22))))</f>
        <v/>
      </c>
      <c r="H22" s="11" t="str">
        <f>IF($G$4="","",IF(G22=F22,"",IF(AND(F22&lt;&gt;0,G22=0),"ATTENZIONE: spesa non ammessa, hai raggiunto il limite di spesa","ATTENZIONE: importo parzialmente ammesso nel limite di spesa")))</f>
        <v/>
      </c>
    </row>
    <row r="23" spans="1:8" s="10" customFormat="1" ht="18.75" customHeight="1" thickBot="1" x14ac:dyDescent="0.25">
      <c r="A23" s="16">
        <v>2</v>
      </c>
      <c r="B23" s="127"/>
      <c r="C23" s="128"/>
      <c r="D23" s="128"/>
      <c r="E23" s="129"/>
      <c r="F23" s="58"/>
      <c r="G23" s="89" t="str">
        <f>IF(OR(F23="",$G$4=""),"",IF(IF(SUM($F$22:F23)&lt;=$G$5,F23,F23+$G$5-SUM($F$22:F23))&lt;=0,0,IF(SUM($F$22:F23)&lt;=$G$5,F23,F23+$G$5-SUM($F$22:F23))))</f>
        <v/>
      </c>
      <c r="H23" s="11" t="str">
        <f>IF($G$4="","",IF(G23=F23,"",IF(AND(F23&lt;&gt;0,G23=0),"ATTENZIONE: spesa non ammessa, hai raggiunto il limite di spesa","ATTENZIONE: importo parzialmente ammesso nel limite di spesa")))</f>
        <v/>
      </c>
    </row>
    <row r="24" spans="1:8" s="10" customFormat="1" ht="18.75" customHeight="1" thickBot="1" x14ac:dyDescent="0.25">
      <c r="A24" s="16">
        <v>3</v>
      </c>
      <c r="B24" s="127"/>
      <c r="C24" s="128"/>
      <c r="D24" s="128"/>
      <c r="E24" s="129"/>
      <c r="F24" s="58"/>
      <c r="G24" s="89" t="str">
        <f>IF(OR(F24="",$G$4=""),"",IF(IF(SUM($F$22:F24)&lt;=$G$5,F24,F24+$G$5-SUM($F$22:F24))&lt;=0,0,IF(SUM($F$22:F24)&lt;=$G$5,F24,F24+$G$5-SUM($F$22:F24))))</f>
        <v/>
      </c>
      <c r="H24" s="11" t="str">
        <f>IF($G$4="","",IF(G24=F24,"",IF(AND(F24&lt;&gt;0,G24=0),"ATTENZIONE: spesa non ammessa, hai raggiunto il limite di spesa","ATTENZIONE: importo parzialmente ammesso nel limite di spesa")))</f>
        <v/>
      </c>
    </row>
    <row r="25" spans="1:8" s="10" customFormat="1" ht="18.75" customHeight="1" thickBot="1" x14ac:dyDescent="0.25">
      <c r="A25" s="16">
        <v>4</v>
      </c>
      <c r="B25" s="127"/>
      <c r="C25" s="128"/>
      <c r="D25" s="128"/>
      <c r="E25" s="129"/>
      <c r="F25" s="58"/>
      <c r="G25" s="89" t="str">
        <f>IF(OR(F25="",$G$4=""),"",IF(IF(SUM($F$22:F25)&lt;=$G$5,F25,F25+$G$5-SUM($F$22:F25))&lt;=0,0,IF(SUM($F$22:F25)&lt;=$G$5,F25,F25+$G$5-SUM($F$22:F25))))</f>
        <v/>
      </c>
      <c r="H25" s="11" t="str">
        <f>IF($G$4="","",IF(G25=F25,"",IF(AND(F25&lt;&gt;0,G25=0),"ATTENZIONE: spesa non ammessa, hai raggiunto il limite di spesa","ATTENZIONE: importo parzialmente ammesso nel limite di spesa")))</f>
        <v/>
      </c>
    </row>
    <row r="26" spans="1:8" s="10" customFormat="1" ht="18.75" customHeight="1" thickBot="1" x14ac:dyDescent="0.25">
      <c r="A26" s="16">
        <v>5</v>
      </c>
      <c r="B26" s="127"/>
      <c r="C26" s="128"/>
      <c r="D26" s="128"/>
      <c r="E26" s="129"/>
      <c r="F26" s="58"/>
      <c r="G26" s="89" t="str">
        <f>IF(OR(F26="",$G$4=""),"",IF(IF(SUM($F$22:F26)&lt;=$G$5,F26,F26+$G$5-SUM($F$22:F26))&lt;=0,0,IF(SUM($F$22:F26)&lt;=$G$5,F26,F26+$G$5-SUM($F$22:F26))))</f>
        <v/>
      </c>
      <c r="H26" s="11" t="str">
        <f>IF($G$4="","",IF(G26=F26,"",IF(AND(F26&lt;&gt;0,G26=0),"ATTENZIONE: spesa non ammessa, hai raggiunto il limite di spesa","ATTENZIONE: importo parzialmente ammesso nel limite di spesa")))</f>
        <v/>
      </c>
    </row>
    <row r="27" spans="1:8" s="17" customFormat="1" ht="18.75" customHeight="1" thickBot="1" x14ac:dyDescent="0.25">
      <c r="A27" s="20" t="s">
        <v>1</v>
      </c>
      <c r="B27" s="130"/>
      <c r="C27" s="130"/>
      <c r="D27" s="130"/>
      <c r="E27" s="131"/>
      <c r="F27" s="54">
        <f>(SUM(F22:F26))</f>
        <v>0</v>
      </c>
      <c r="G27" s="54">
        <f>SUM(G22:G26)</f>
        <v>0</v>
      </c>
    </row>
    <row r="28" spans="1:8" ht="34.5" customHeight="1" thickBot="1" x14ac:dyDescent="0.25">
      <c r="A28" s="15" t="s">
        <v>8</v>
      </c>
      <c r="B28" s="132" t="s">
        <v>30</v>
      </c>
      <c r="C28" s="133"/>
      <c r="D28" s="133"/>
      <c r="E28" s="133"/>
      <c r="F28" s="57"/>
      <c r="G28" s="99">
        <f>IF($D$4&lt;=50,SUM(G20,G27,)*0.2,IF($D$4&gt;100,SUM(G20,G27,)*0.1,SUM(G20,G27,)*0.15))</f>
        <v>0</v>
      </c>
    </row>
    <row r="29" spans="1:8" ht="18.75" customHeight="1" thickBot="1" x14ac:dyDescent="0.25">
      <c r="A29" s="16">
        <v>1</v>
      </c>
      <c r="B29" s="127"/>
      <c r="C29" s="128"/>
      <c r="D29" s="128"/>
      <c r="E29" s="129"/>
      <c r="F29" s="58"/>
      <c r="G29" s="89" t="str">
        <f>IF(F29="","",IF(SUM($F$29:F29)&lt;=$G$28,F29,IF((F29+$G$28-SUM($F$29:F29))&lt;0,0,F29+$G$28-SUM($F$29:F29))))</f>
        <v/>
      </c>
      <c r="H29" s="11" t="str">
        <f>IF(AND($D$4="",F29&lt;&gt;""),"indica la potenza nominale dell'impianto",IF(G29=F29,"",IF(AND(F29&lt;&gt;0,G29=0),"ATTENZIONE: spesa non ammessa, hai raggiunto il limite di spesa","ATTENZIONE: importo parzialmente ammesso nel limite di spesa")))</f>
        <v/>
      </c>
    </row>
    <row r="30" spans="1:8" ht="18.75" customHeight="1" thickBot="1" x14ac:dyDescent="0.25">
      <c r="A30" s="16">
        <v>2</v>
      </c>
      <c r="B30" s="127"/>
      <c r="C30" s="128"/>
      <c r="D30" s="128"/>
      <c r="E30" s="129"/>
      <c r="F30" s="58"/>
      <c r="G30" s="89" t="str">
        <f>IF(F30="","",IF(SUM($F$29:F30)&lt;=$G$28,F30,IF((F30+$G$28-SUM($F$29:F30))&lt;0,0,F30+$G$28-SUM($F$29:F30))))</f>
        <v/>
      </c>
      <c r="H30" s="11" t="str">
        <f>IF(AND($D$4="",F30&lt;&gt;""),"indica la potenza nominale dell'impianto",IF(G30=F30,"",IF(AND(F30&lt;&gt;0,G30=0),"ATTENZIONE: spesa non ammessa, hai raggiunto il limite di spesa","ATTENZIONE: importo parzialmente ammesso nel limite di spesa")))</f>
        <v/>
      </c>
    </row>
    <row r="31" spans="1:8" ht="18.75" customHeight="1" thickBot="1" x14ac:dyDescent="0.25">
      <c r="A31" s="16">
        <v>3</v>
      </c>
      <c r="B31" s="127"/>
      <c r="C31" s="128"/>
      <c r="D31" s="128"/>
      <c r="E31" s="129"/>
      <c r="F31" s="58"/>
      <c r="G31" s="89" t="str">
        <f>IF(F31="","",IF(SUM($F$29:F31)&lt;=$G$28,F31,IF((F31+$G$28-SUM($F$29:F31))&lt;0,0,F31+$G$28-SUM($F$29:F31))))</f>
        <v/>
      </c>
      <c r="H31" s="11" t="str">
        <f>IF(AND($D$4="",F31&lt;&gt;""),"indica la potenza nominale dell'impianto",IF(G31=F31,"",IF(AND(F31&lt;&gt;0,G31=0),"ATTENZIONE: spesa non ammessa, hai raggiunto il limite di spesa","ATTENZIONE: importo parzialmente ammesso nel limite di spesa")))</f>
        <v/>
      </c>
    </row>
    <row r="32" spans="1:8" ht="18.75" customHeight="1" thickBot="1" x14ac:dyDescent="0.25">
      <c r="A32" s="16">
        <v>4</v>
      </c>
      <c r="B32" s="127"/>
      <c r="C32" s="128"/>
      <c r="D32" s="128"/>
      <c r="E32" s="129"/>
      <c r="F32" s="58"/>
      <c r="G32" s="89" t="str">
        <f>IF(F32="","",IF(SUM($F$29:F32)&lt;=$G$28,F32,IF((F32+$G$28-SUM($F$29:F32))&lt;0,0,F32+$G$28-SUM($F$29:F32))))</f>
        <v/>
      </c>
      <c r="H32" s="11" t="str">
        <f>IF(AND($D$4="",F32&lt;&gt;""),"indica la potenza nominale dell'impianto",IF(G32=F32,"",IF(AND(F32&lt;&gt;0,G32=0),"ATTENZIONE: spesa non ammessa, hai raggiunto il limite di spesa","ATTENZIONE: importo parzialmente ammesso nel limite di spesa")))</f>
        <v/>
      </c>
    </row>
    <row r="33" spans="1:8" ht="18.75" customHeight="1" thickBot="1" x14ac:dyDescent="0.25">
      <c r="A33" s="16">
        <v>5</v>
      </c>
      <c r="B33" s="127"/>
      <c r="C33" s="128"/>
      <c r="D33" s="128"/>
      <c r="E33" s="129"/>
      <c r="F33" s="58"/>
      <c r="G33" s="89" t="str">
        <f>IF(F33="","",IF(SUM($F$29:F33)&lt;=$G$28,F33,IF((F33+$G$28-SUM($F$29:F33))&lt;0,0,F33+$G$28-SUM($F$29:F33))))</f>
        <v/>
      </c>
      <c r="H33" s="11" t="str">
        <f>IF(AND($D$4="",F33&lt;&gt;""),"indica la potenza nominale dell'impianto",IF(G33=F33,"",IF(AND(F33&lt;&gt;0,G33=0),"ATTENZIONE: spesa non ammessa, hai raggiunto il limite di spesa","ATTENZIONE: importo parzialmente ammesso nel limite di spesa")))</f>
        <v/>
      </c>
    </row>
    <row r="34" spans="1:8" s="18" customFormat="1" ht="18.75" customHeight="1" thickBot="1" x14ac:dyDescent="0.25">
      <c r="A34" s="21" t="s">
        <v>1</v>
      </c>
      <c r="B34" s="130"/>
      <c r="C34" s="130"/>
      <c r="D34" s="130"/>
      <c r="E34" s="131"/>
      <c r="F34" s="54">
        <f>SUM(F29:F33)</f>
        <v>0</v>
      </c>
      <c r="G34" s="54">
        <f>SUM(G29:G33)</f>
        <v>0</v>
      </c>
    </row>
    <row r="35" spans="1:8" ht="9.75" thickBot="1" x14ac:dyDescent="0.25">
      <c r="G35" s="61"/>
    </row>
    <row r="36" spans="1:8" ht="18.75" customHeight="1" thickBot="1" x14ac:dyDescent="0.25">
      <c r="C36" s="44"/>
      <c r="D36" s="44"/>
      <c r="E36" s="48" t="s">
        <v>11</v>
      </c>
      <c r="F36" s="54">
        <f>SUM(F20,F27,F34)</f>
        <v>0</v>
      </c>
      <c r="G36" s="54">
        <f>SUM(G20,G27,G34)</f>
        <v>0</v>
      </c>
    </row>
    <row r="42" spans="1:8" ht="10.5" x14ac:dyDescent="0.2">
      <c r="C42" s="10"/>
      <c r="D42" s="10"/>
      <c r="E42" s="46"/>
      <c r="G42" s="52"/>
    </row>
    <row r="43" spans="1:8" ht="10.5" x14ac:dyDescent="0.2">
      <c r="C43" s="10"/>
      <c r="D43" s="10"/>
      <c r="E43" s="46"/>
      <c r="G43" s="52"/>
    </row>
    <row r="44" spans="1:8" ht="10.5" x14ac:dyDescent="0.2">
      <c r="C44" s="10"/>
      <c r="D44" s="10"/>
      <c r="E44" s="46"/>
      <c r="G44" s="52"/>
    </row>
  </sheetData>
  <sheetProtection password="CC02" sheet="1" formatColumns="0" formatRows="0"/>
  <mergeCells count="27">
    <mergeCell ref="B34:E34"/>
    <mergeCell ref="B9:E9"/>
    <mergeCell ref="B21:E21"/>
    <mergeCell ref="B27:E27"/>
    <mergeCell ref="B20:E20"/>
    <mergeCell ref="B28:E28"/>
    <mergeCell ref="B14:E14"/>
    <mergeCell ref="B15:E15"/>
    <mergeCell ref="B16:E16"/>
    <mergeCell ref="B17:E17"/>
    <mergeCell ref="B18:E18"/>
    <mergeCell ref="B19:E19"/>
    <mergeCell ref="B22:E22"/>
    <mergeCell ref="B23:E23"/>
    <mergeCell ref="B24:E24"/>
    <mergeCell ref="B25:E25"/>
    <mergeCell ref="B7:E7"/>
    <mergeCell ref="B10:E10"/>
    <mergeCell ref="B11:E11"/>
    <mergeCell ref="B12:E12"/>
    <mergeCell ref="B13:E13"/>
    <mergeCell ref="B33:E33"/>
    <mergeCell ref="B26:E26"/>
    <mergeCell ref="B29:E29"/>
    <mergeCell ref="B30:E30"/>
    <mergeCell ref="B31:E31"/>
    <mergeCell ref="B32:E32"/>
  </mergeCells>
  <pageMargins left="0.2" right="0.15748031496062992" top="0.39370078740157483" bottom="0.39370078740157483" header="0.31496062992125984" footer="0.39370078740157483"/>
  <pageSetup paperSize="9" scale="83" fitToHeight="100" orientation="portrait" r:id="rId1"/>
  <headerFooter alignWithMargins="0">
    <oddFooter>&amp;R&amp;"Verdana,Normale"&amp;8&amp;P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riepilogo</vt:lpstr>
      <vt:lpstr>spese a preventivo</vt:lpstr>
      <vt:lpstr>Foglio1</vt:lpstr>
      <vt:lpstr>riepilogo!Area_stampa</vt:lpstr>
      <vt:lpstr>'spese a preventivo'!Area_stampa</vt:lpstr>
      <vt:lpstr>pswattiva</vt:lpstr>
      <vt:lpstr>'spese a preventivo'!Titoli_stampa</vt:lpstr>
    </vt:vector>
  </TitlesOfParts>
  <Company>Regione FVG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Scocchi Raffaella</cp:lastModifiedBy>
  <cp:lastPrinted>2024-06-27T16:38:26Z</cp:lastPrinted>
  <dcterms:created xsi:type="dcterms:W3CDTF">2007-09-10T13:54:08Z</dcterms:created>
  <dcterms:modified xsi:type="dcterms:W3CDTF">2024-06-28T08:40:21Z</dcterms:modified>
</cp:coreProperties>
</file>