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Intero Piano" sheetId="1" r:id="rId1"/>
  </sheets>
  <definedNames>
    <definedName name="_xlnm.Print_Area" localSheetId="0">'Intero Piano'!$A$3:$H$46</definedName>
  </definedNames>
  <calcPr fullCalcOnLoad="1"/>
</workbook>
</file>

<file path=xl/sharedStrings.xml><?xml version="1.0" encoding="utf-8"?>
<sst xmlns="http://schemas.openxmlformats.org/spreadsheetml/2006/main" count="34" uniqueCount="31">
  <si>
    <t>Importo del mutuo</t>
  </si>
  <si>
    <t>Durata rata</t>
  </si>
  <si>
    <t>Frazionabilità della</t>
  </si>
  <si>
    <t>durata ( 0 = SI )</t>
  </si>
  <si>
    <t>entro i limiti ( 0 = SI )</t>
  </si>
  <si>
    <t>Durata mutuo</t>
  </si>
  <si>
    <t>Congruenza</t>
  </si>
  <si>
    <t>Totale ( 0 = SI )</t>
  </si>
  <si>
    <t>Tasso teorico di mercato annuo</t>
  </si>
  <si>
    <t>Teorico di mercato</t>
  </si>
  <si>
    <t>Di Attualizzazione</t>
  </si>
  <si>
    <t>del tasso:</t>
  </si>
  <si>
    <t>Tasso di interesse periodale del tasso</t>
  </si>
  <si>
    <r>
      <t>Riduzione periodale (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 xml:space="preserve">= matem;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= finanz)</t>
    </r>
  </si>
  <si>
    <t>Tasso a carico annuo</t>
  </si>
  <si>
    <t>A carico annuo</t>
  </si>
  <si>
    <t>A carico</t>
  </si>
  <si>
    <t>Pieno</t>
  </si>
  <si>
    <t>Attualizzato</t>
  </si>
  <si>
    <t>Di Contribuzione</t>
  </si>
  <si>
    <t>Mesi in una rata</t>
  </si>
  <si>
    <t>Importo Rata</t>
  </si>
  <si>
    <t>Interessi</t>
  </si>
  <si>
    <t>Capitale</t>
  </si>
  <si>
    <t>Debito residuo</t>
  </si>
  <si>
    <t>Rata numero</t>
  </si>
  <si>
    <t>Quota:</t>
  </si>
  <si>
    <r>
      <t xml:space="preserve">Metodo di calcolo della rata di ammortamento 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 xml:space="preserve">= rata costantre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= quota capitale costante</t>
    </r>
  </si>
  <si>
    <t>Durata totale in Mesi (max. 180)</t>
  </si>
  <si>
    <t>Tasso di attualizz. Annuo (+ margine)</t>
  </si>
  <si>
    <t>L.R. 80/82 - calcola l'Equivalente Sovvenzione Lorda (ESL)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</si>
</sst>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#,##0.000"/>
    <numFmt numFmtId="172" formatCode="0.0"/>
    <numFmt numFmtId="173" formatCode="0.000000"/>
    <numFmt numFmtId="174" formatCode="0.0000000"/>
    <numFmt numFmtId="175" formatCode="0.00000"/>
    <numFmt numFmtId="176" formatCode="0.000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3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" fontId="2" fillId="0" borderId="13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" fontId="1" fillId="0" borderId="10" xfId="0" applyNumberFormat="1" applyFont="1" applyBorder="1" applyAlignment="1" applyProtection="1">
      <alignment vertical="center"/>
      <protection hidden="1"/>
    </xf>
    <xf numFmtId="176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76" fontId="1" fillId="0" borderId="10" xfId="0" applyNumberFormat="1" applyFont="1" applyBorder="1" applyAlignment="1" applyProtection="1">
      <alignment vertical="center"/>
      <protection hidden="1"/>
    </xf>
    <xf numFmtId="4" fontId="2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1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4" fontId="1" fillId="13" borderId="10" xfId="0" applyNumberFormat="1" applyFont="1" applyFill="1" applyBorder="1" applyAlignment="1" applyProtection="1">
      <alignment vertical="center"/>
      <protection locked="0"/>
    </xf>
    <xf numFmtId="170" fontId="1" fillId="13" borderId="10" xfId="0" applyNumberFormat="1" applyFont="1" applyFill="1" applyBorder="1" applyAlignment="1" applyProtection="1">
      <alignment vertical="center"/>
      <protection locked="0"/>
    </xf>
    <xf numFmtId="3" fontId="1" fillId="13" borderId="10" xfId="0" applyNumberFormat="1" applyFont="1" applyFill="1" applyBorder="1" applyAlignment="1" applyProtection="1">
      <alignment vertical="center"/>
      <protection locked="0"/>
    </xf>
    <xf numFmtId="1" fontId="1" fillId="13" borderId="17" xfId="0" applyNumberFormat="1" applyFont="1" applyFill="1" applyBorder="1" applyAlignment="1" applyProtection="1">
      <alignment horizontal="center" vertical="center"/>
      <protection locked="0"/>
    </xf>
    <xf numFmtId="1" fontId="1" fillId="13" borderId="18" xfId="0" applyNumberFormat="1" applyFont="1" applyFill="1" applyBorder="1" applyAlignment="1" applyProtection="1">
      <alignment horizontal="center" vertical="center"/>
      <protection locked="0"/>
    </xf>
    <xf numFmtId="1" fontId="1" fillId="13" borderId="19" xfId="0" applyNumberFormat="1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horizontal="center" vertical="center"/>
      <protection hidden="1"/>
    </xf>
    <xf numFmtId="4" fontId="2" fillId="0" borderId="11" xfId="0" applyNumberFormat="1" applyFont="1" applyBorder="1" applyAlignment="1" applyProtection="1">
      <alignment horizontal="center" vertical="center"/>
      <protection hidden="1"/>
    </xf>
    <xf numFmtId="3" fontId="1" fillId="0" borderId="20" xfId="0" applyNumberFormat="1" applyFont="1" applyBorder="1" applyAlignment="1" applyProtection="1">
      <alignment horizontal="center" vertical="center"/>
      <protection hidden="1"/>
    </xf>
    <xf numFmtId="3" fontId="1" fillId="0" borderId="21" xfId="0" applyNumberFormat="1" applyFont="1" applyBorder="1" applyAlignment="1" applyProtection="1">
      <alignment horizontal="center" vertical="center"/>
      <protection hidden="1"/>
    </xf>
    <xf numFmtId="3" fontId="1" fillId="0" borderId="22" xfId="0" applyNumberFormat="1" applyFont="1" applyBorder="1" applyAlignment="1" applyProtection="1">
      <alignment horizontal="center" vertical="center"/>
      <protection hidden="1"/>
    </xf>
    <xf numFmtId="3" fontId="1" fillId="0" borderId="23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3" fontId="2" fillId="0" borderId="12" xfId="0" applyNumberFormat="1" applyFont="1" applyBorder="1" applyAlignment="1" applyProtection="1">
      <alignment horizontal="center" vertical="center"/>
      <protection hidden="1"/>
    </xf>
    <xf numFmtId="3" fontId="2" fillId="0" borderId="13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3" fontId="2" fillId="0" borderId="15" xfId="0" applyNumberFormat="1" applyFont="1" applyBorder="1" applyAlignment="1" applyProtection="1">
      <alignment horizontal="center" vertical="center"/>
      <protection hidden="1"/>
    </xf>
    <xf numFmtId="3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4" fontId="2" fillId="0" borderId="31" xfId="0" applyNumberFormat="1" applyFont="1" applyBorder="1" applyAlignment="1" applyProtection="1">
      <alignment horizontal="center" vertical="center"/>
      <protection hidden="1"/>
    </xf>
    <xf numFmtId="4" fontId="2" fillId="0" borderId="35" xfId="0" applyNumberFormat="1" applyFont="1" applyBorder="1" applyAlignment="1" applyProtection="1">
      <alignment horizontal="center" vertical="center"/>
      <protection hidden="1"/>
    </xf>
    <xf numFmtId="4" fontId="2" fillId="0" borderId="32" xfId="0" applyNumberFormat="1" applyFont="1" applyBorder="1" applyAlignment="1" applyProtection="1">
      <alignment horizontal="center" vertical="center"/>
      <protection hidden="1"/>
    </xf>
    <xf numFmtId="0" fontId="2" fillId="14" borderId="15" xfId="0" applyFont="1" applyFill="1" applyBorder="1" applyAlignment="1" applyProtection="1">
      <alignment horizontal="center" vertical="center"/>
      <protection hidden="1"/>
    </xf>
    <xf numFmtId="0" fontId="2" fillId="14" borderId="33" xfId="0" applyFont="1" applyFill="1" applyBorder="1" applyAlignment="1" applyProtection="1">
      <alignment horizontal="center" vertical="center"/>
      <protection hidden="1"/>
    </xf>
    <xf numFmtId="0" fontId="2" fillId="14" borderId="11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D8" sqref="D8"/>
    </sheetView>
  </sheetViews>
  <sheetFormatPr defaultColWidth="14.140625" defaultRowHeight="12.75"/>
  <cols>
    <col min="1" max="1" width="11.57421875" style="1" customWidth="1"/>
    <col min="2" max="2" width="22.7109375" style="1" customWidth="1"/>
    <col min="3" max="3" width="19.8515625" style="1" customWidth="1"/>
    <col min="4" max="4" width="20.00390625" style="1" customWidth="1"/>
    <col min="5" max="5" width="21.00390625" style="1" customWidth="1"/>
    <col min="6" max="6" width="5.28125" style="1" customWidth="1"/>
    <col min="7" max="7" width="20.140625" style="1" customWidth="1"/>
    <col min="8" max="8" width="19.7109375" style="1" customWidth="1"/>
    <col min="9" max="11" width="14.140625" style="1" customWidth="1"/>
    <col min="12" max="12" width="21.00390625" style="1" customWidth="1"/>
    <col min="13" max="13" width="18.140625" style="1" customWidth="1"/>
    <col min="14" max="14" width="19.00390625" style="1" customWidth="1"/>
    <col min="15" max="15" width="18.7109375" style="1" customWidth="1"/>
    <col min="16" max="16384" width="14.140625" style="1" customWidth="1"/>
  </cols>
  <sheetData>
    <row r="1" spans="1:8" ht="15.75">
      <c r="A1" s="64" t="s">
        <v>30</v>
      </c>
      <c r="B1" s="65"/>
      <c r="C1" s="65"/>
      <c r="D1" s="65"/>
      <c r="E1" s="65"/>
      <c r="F1" s="65"/>
      <c r="G1" s="65"/>
      <c r="H1" s="66"/>
    </row>
    <row r="2" ht="16.5" thickBot="1"/>
    <row r="3" spans="1:8" ht="19.5" customHeight="1">
      <c r="A3" s="2" t="s">
        <v>0</v>
      </c>
      <c r="B3" s="3"/>
      <c r="C3" s="25"/>
      <c r="E3" s="37" t="s">
        <v>27</v>
      </c>
      <c r="G3" s="33" t="s">
        <v>13</v>
      </c>
      <c r="H3" s="34"/>
    </row>
    <row r="4" spans="1:15" ht="19.5" customHeight="1">
      <c r="A4" s="2" t="s">
        <v>8</v>
      </c>
      <c r="B4" s="3"/>
      <c r="C4" s="26"/>
      <c r="E4" s="38"/>
      <c r="G4" s="35" t="s">
        <v>11</v>
      </c>
      <c r="H4" s="36"/>
      <c r="L4" s="49" t="s">
        <v>12</v>
      </c>
      <c r="M4" s="50"/>
      <c r="N4" s="50"/>
      <c r="O4" s="51"/>
    </row>
    <row r="5" spans="1:15" ht="19.5" customHeight="1">
      <c r="A5" s="16" t="s">
        <v>14</v>
      </c>
      <c r="B5" s="3"/>
      <c r="C5" s="26"/>
      <c r="E5" s="38"/>
      <c r="G5" s="6" t="s">
        <v>9</v>
      </c>
      <c r="H5" s="29">
        <v>0</v>
      </c>
      <c r="L5" s="5" t="s">
        <v>9</v>
      </c>
      <c r="M5" s="5" t="s">
        <v>16</v>
      </c>
      <c r="N5" s="5" t="s">
        <v>10</v>
      </c>
      <c r="O5" s="13" t="s">
        <v>19</v>
      </c>
    </row>
    <row r="6" spans="1:15" ht="19.5" customHeight="1">
      <c r="A6" s="2" t="s">
        <v>29</v>
      </c>
      <c r="B6" s="3"/>
      <c r="C6" s="26"/>
      <c r="E6" s="39"/>
      <c r="G6" s="6" t="s">
        <v>15</v>
      </c>
      <c r="H6" s="29">
        <v>0</v>
      </c>
      <c r="L6" s="15">
        <f>IF(($H5=0),($C4/(12/$C$7)),((((1+$C4/100)^(1/(12/$C$7)))-1)*100))</f>
        <v>0</v>
      </c>
      <c r="M6" s="15">
        <f>IF(($H6=0),($C5/(12/$C$7)),((((1+$C5/100)^(1/(12/$C$7)))-1)*100))</f>
        <v>0</v>
      </c>
      <c r="N6" s="15">
        <f>IF(($H7=0),($C6/(12/$C$7)),((((1+$C6/100)^(1/(12/$C$7)))-1)*100))</f>
        <v>0</v>
      </c>
      <c r="O6" s="19">
        <f>L6-M6</f>
        <v>0</v>
      </c>
    </row>
    <row r="7" spans="1:8" ht="19.5" customHeight="1" thickBot="1">
      <c r="A7" s="2" t="s">
        <v>20</v>
      </c>
      <c r="B7" s="3"/>
      <c r="C7" s="21">
        <v>6</v>
      </c>
      <c r="E7" s="28">
        <v>1</v>
      </c>
      <c r="G7" s="17" t="s">
        <v>10</v>
      </c>
      <c r="H7" s="30">
        <v>0</v>
      </c>
    </row>
    <row r="8" spans="1:4" ht="19.5" customHeight="1">
      <c r="A8" s="2" t="s">
        <v>28</v>
      </c>
      <c r="B8" s="3"/>
      <c r="C8" s="27"/>
      <c r="D8" s="7"/>
    </row>
    <row r="9" spans="1:4" ht="19.5" customHeight="1">
      <c r="A9" s="23"/>
      <c r="B9" s="24"/>
      <c r="C9" s="24"/>
      <c r="D9" s="7"/>
    </row>
    <row r="10" spans="1:12" ht="19.5" customHeight="1">
      <c r="A10" s="58" t="str">
        <f>CONCATENATE("Piano di ammortamento al Tasso teorico di mercato annuo del ",C4,"%,")</f>
        <v>Piano di ammortamento al Tasso teorico di mercato annuo del %,</v>
      </c>
      <c r="B10" s="59"/>
      <c r="C10" s="59"/>
      <c r="D10" s="59"/>
      <c r="E10" s="60"/>
      <c r="G10" s="43" t="str">
        <f>CONCATENATE("Contributo in conto interessi per singola rata di ammortamento, pari al ",(C4-C5),"%, a valore:")</f>
        <v>Contributo in conto interessi per singola rata di ammortamento, pari al 0%, a valore:</v>
      </c>
      <c r="H10" s="44"/>
      <c r="L10" s="4" t="s">
        <v>2</v>
      </c>
    </row>
    <row r="11" spans="1:12" ht="19.5" customHeight="1">
      <c r="A11" s="40" t="str">
        <f>CONCATENATE("sviluppato a ",IF(E7=0,"Rata Costante,","Quota Capitale Costante,")," per l'importo di euro")</f>
        <v>sviluppato a Quota Capitale Costante, per l'importo di euro</v>
      </c>
      <c r="B11" s="41"/>
      <c r="C11" s="41"/>
      <c r="D11" s="41"/>
      <c r="E11" s="42"/>
      <c r="G11" s="45"/>
      <c r="H11" s="46"/>
      <c r="L11" s="5" t="s">
        <v>3</v>
      </c>
    </row>
    <row r="12" spans="1:12" ht="19.5" customHeight="1">
      <c r="A12" s="61">
        <f>C3</f>
        <v>0</v>
      </c>
      <c r="B12" s="62"/>
      <c r="C12" s="62"/>
      <c r="D12" s="62"/>
      <c r="E12" s="63"/>
      <c r="G12" s="45"/>
      <c r="H12" s="46"/>
      <c r="L12" s="9">
        <f>IF((((C8/C7)-TRUNC((C8/C7),0))&lt;&gt;0),1,0)</f>
        <v>0</v>
      </c>
    </row>
    <row r="13" spans="1:12" s="10" customFormat="1" ht="19.5" customHeight="1">
      <c r="A13" s="54" t="s">
        <v>25</v>
      </c>
      <c r="B13" s="52" t="s">
        <v>21</v>
      </c>
      <c r="C13" s="56" t="s">
        <v>26</v>
      </c>
      <c r="D13" s="57"/>
      <c r="E13" s="52" t="s">
        <v>24</v>
      </c>
      <c r="G13" s="47"/>
      <c r="H13" s="48"/>
      <c r="L13" s="11"/>
    </row>
    <row r="14" spans="1:12" s="10" customFormat="1" ht="19.5" customHeight="1">
      <c r="A14" s="55"/>
      <c r="B14" s="53"/>
      <c r="C14" s="12" t="s">
        <v>22</v>
      </c>
      <c r="D14" s="12" t="s">
        <v>23</v>
      </c>
      <c r="E14" s="53"/>
      <c r="G14" s="18" t="s">
        <v>17</v>
      </c>
      <c r="H14" s="18" t="s">
        <v>18</v>
      </c>
      <c r="L14" s="4" t="s">
        <v>1</v>
      </c>
    </row>
    <row r="15" spans="1:12" ht="19.5" customHeight="1">
      <c r="A15" s="13">
        <f>IF(L24=0,1,0)</f>
        <v>0</v>
      </c>
      <c r="B15" s="22">
        <f>IF(A15&lt;&gt;0,IF(($E$7=0),ROUND(($C$3/((1-((1+$L$6/100)^(-($C$8/$C$7))))/($L$6/100))),2),(C15+D15)),0)</f>
        <v>0</v>
      </c>
      <c r="C15" s="22">
        <f>IF(A15&lt;&gt;0,ROUND(($L$6/100*C3),2),0)</f>
        <v>0</v>
      </c>
      <c r="D15" s="14">
        <f>IF(A15&lt;&gt;0,IF((E7=0),(B15-C15),($C$3/($C$8/$C$7))),0)</f>
        <v>0</v>
      </c>
      <c r="E15" s="14">
        <f>IF(A15&lt;&gt;0,(C3-D15),0)</f>
        <v>0</v>
      </c>
      <c r="G15" s="14">
        <f>IF(A15&lt;&gt;0,ROUND(($O$6/100*C3),2),0)</f>
        <v>0</v>
      </c>
      <c r="H15" s="14">
        <f>IF(A15&lt;&gt;0,ROUND((G15/((1+$N$6/100)^(A15))),2),0)</f>
        <v>0</v>
      </c>
      <c r="L15" s="5" t="s">
        <v>4</v>
      </c>
    </row>
    <row r="16" spans="1:12" ht="19.5" customHeight="1">
      <c r="A16" s="13">
        <f aca="true" t="shared" si="0" ref="A16:A44">IF(AND(((A15+1)&lt;=($C$8/$C$7)),(A15&lt;&gt;0)),(A15+1),0)</f>
        <v>0</v>
      </c>
      <c r="B16" s="22">
        <f aca="true" t="shared" si="1" ref="B16:B34">IF(A16&lt;&gt;0,IF(($E$7=0),ROUND(($C$3/((1-((1+$L$6/100)^(-($C$8/$C$7))))/($L$6/100))),2),(C16+D16)),0)</f>
        <v>0</v>
      </c>
      <c r="C16" s="22">
        <f>IF(A16&lt;&gt;0,ROUND(($L$6/100*E15),2),0)</f>
        <v>0</v>
      </c>
      <c r="D16" s="14">
        <f>IF(A16&lt;&gt;0,IF(($E$7=0),(B16-C16),($C$3/($C$8/$C$7))),0)</f>
        <v>0</v>
      </c>
      <c r="E16" s="14">
        <f>IF(A16&lt;&gt;0,E15-D16,0)</f>
        <v>0</v>
      </c>
      <c r="G16" s="14">
        <f>IF(A16&lt;&gt;0,ROUND(($O$6/100*E15),2),0)</f>
        <v>0</v>
      </c>
      <c r="H16" s="14">
        <f aca="true" t="shared" si="2" ref="H16:H34">IF(A16&lt;&gt;0,ROUND((G16/((1+$N$6/100)^(A16))),2),0)</f>
        <v>0</v>
      </c>
      <c r="L16" s="13">
        <f>IF(OR(C7&lt;1,C7&gt;12),1,0)</f>
        <v>0</v>
      </c>
    </row>
    <row r="17" spans="1:8" ht="19.5" customHeight="1">
      <c r="A17" s="13">
        <f t="shared" si="0"/>
        <v>0</v>
      </c>
      <c r="B17" s="22">
        <f t="shared" si="1"/>
        <v>0</v>
      </c>
      <c r="C17" s="22">
        <f aca="true" t="shared" si="3" ref="C17:C34">IF(A17&lt;&gt;0,ROUND(($L$6/100*E16),2),0)</f>
        <v>0</v>
      </c>
      <c r="D17" s="14">
        <f aca="true" t="shared" si="4" ref="D17:D34">IF(A17&lt;&gt;0,IF(($E$7=0),(B17-C17),($C$3/($C$8/$C$7))),0)</f>
        <v>0</v>
      </c>
      <c r="E17" s="14">
        <f aca="true" t="shared" si="5" ref="E17:E33">IF(A17&lt;&gt;0,E16-D17,0)</f>
        <v>0</v>
      </c>
      <c r="G17" s="14">
        <f aca="true" t="shared" si="6" ref="G17:G34">IF(A17&lt;&gt;0,ROUND(($O$6/100*E16),2),0)</f>
        <v>0</v>
      </c>
      <c r="H17" s="14">
        <f t="shared" si="2"/>
        <v>0</v>
      </c>
    </row>
    <row r="18" spans="1:12" ht="19.5" customHeight="1">
      <c r="A18" s="13">
        <f t="shared" si="0"/>
        <v>0</v>
      </c>
      <c r="B18" s="22">
        <f t="shared" si="1"/>
        <v>0</v>
      </c>
      <c r="C18" s="22">
        <f t="shared" si="3"/>
        <v>0</v>
      </c>
      <c r="D18" s="14">
        <f t="shared" si="4"/>
        <v>0</v>
      </c>
      <c r="E18" s="14">
        <f t="shared" si="5"/>
        <v>0</v>
      </c>
      <c r="G18" s="14">
        <f t="shared" si="6"/>
        <v>0</v>
      </c>
      <c r="H18" s="14">
        <f t="shared" si="2"/>
        <v>0</v>
      </c>
      <c r="L18" s="4" t="s">
        <v>5</v>
      </c>
    </row>
    <row r="19" spans="1:12" ht="19.5" customHeight="1">
      <c r="A19" s="13">
        <f t="shared" si="0"/>
        <v>0</v>
      </c>
      <c r="B19" s="22">
        <f t="shared" si="1"/>
        <v>0</v>
      </c>
      <c r="C19" s="22">
        <f t="shared" si="3"/>
        <v>0</v>
      </c>
      <c r="D19" s="14">
        <f t="shared" si="4"/>
        <v>0</v>
      </c>
      <c r="E19" s="14">
        <f t="shared" si="5"/>
        <v>0</v>
      </c>
      <c r="G19" s="14">
        <f t="shared" si="6"/>
        <v>0</v>
      </c>
      <c r="H19" s="14">
        <f t="shared" si="2"/>
        <v>0</v>
      </c>
      <c r="L19" s="5" t="s">
        <v>4</v>
      </c>
    </row>
    <row r="20" spans="1:12" ht="19.5" customHeight="1">
      <c r="A20" s="13">
        <f t="shared" si="0"/>
        <v>0</v>
      </c>
      <c r="B20" s="22">
        <f t="shared" si="1"/>
        <v>0</v>
      </c>
      <c r="C20" s="22">
        <f t="shared" si="3"/>
        <v>0</v>
      </c>
      <c r="D20" s="14">
        <f t="shared" si="4"/>
        <v>0</v>
      </c>
      <c r="E20" s="14">
        <f t="shared" si="5"/>
        <v>0</v>
      </c>
      <c r="G20" s="14">
        <f t="shared" si="6"/>
        <v>0</v>
      </c>
      <c r="H20" s="14">
        <f t="shared" si="2"/>
        <v>0</v>
      </c>
      <c r="L20" s="13">
        <f>IF(OR(C8&lt;C7,C8&gt;180),1,0)</f>
        <v>1</v>
      </c>
    </row>
    <row r="21" spans="1:8" ht="19.5" customHeight="1">
      <c r="A21" s="13">
        <f t="shared" si="0"/>
        <v>0</v>
      </c>
      <c r="B21" s="22">
        <f t="shared" si="1"/>
        <v>0</v>
      </c>
      <c r="C21" s="22">
        <f t="shared" si="3"/>
        <v>0</v>
      </c>
      <c r="D21" s="14">
        <f t="shared" si="4"/>
        <v>0</v>
      </c>
      <c r="E21" s="14">
        <f t="shared" si="5"/>
        <v>0</v>
      </c>
      <c r="G21" s="14">
        <f t="shared" si="6"/>
        <v>0</v>
      </c>
      <c r="H21" s="14">
        <f t="shared" si="2"/>
        <v>0</v>
      </c>
    </row>
    <row r="22" spans="1:12" ht="19.5" customHeight="1">
      <c r="A22" s="13">
        <f t="shared" si="0"/>
        <v>0</v>
      </c>
      <c r="B22" s="22">
        <f t="shared" si="1"/>
        <v>0</v>
      </c>
      <c r="C22" s="22">
        <f t="shared" si="3"/>
        <v>0</v>
      </c>
      <c r="D22" s="14">
        <f t="shared" si="4"/>
        <v>0</v>
      </c>
      <c r="E22" s="14">
        <f t="shared" si="5"/>
        <v>0</v>
      </c>
      <c r="G22" s="14">
        <f t="shared" si="6"/>
        <v>0</v>
      </c>
      <c r="H22" s="14">
        <f t="shared" si="2"/>
        <v>0</v>
      </c>
      <c r="L22" s="4" t="s">
        <v>6</v>
      </c>
    </row>
    <row r="23" spans="1:12" ht="19.5" customHeight="1">
      <c r="A23" s="13">
        <f t="shared" si="0"/>
        <v>0</v>
      </c>
      <c r="B23" s="22">
        <f t="shared" si="1"/>
        <v>0</v>
      </c>
      <c r="C23" s="22">
        <f t="shared" si="3"/>
        <v>0</v>
      </c>
      <c r="D23" s="14">
        <f t="shared" si="4"/>
        <v>0</v>
      </c>
      <c r="E23" s="14">
        <f t="shared" si="5"/>
        <v>0</v>
      </c>
      <c r="G23" s="14">
        <f t="shared" si="6"/>
        <v>0</v>
      </c>
      <c r="H23" s="14">
        <f t="shared" si="2"/>
        <v>0</v>
      </c>
      <c r="L23" s="5" t="s">
        <v>7</v>
      </c>
    </row>
    <row r="24" spans="1:12" ht="19.5" customHeight="1">
      <c r="A24" s="13">
        <f t="shared" si="0"/>
        <v>0</v>
      </c>
      <c r="B24" s="22">
        <f t="shared" si="1"/>
        <v>0</v>
      </c>
      <c r="C24" s="22">
        <f t="shared" si="3"/>
        <v>0</v>
      </c>
      <c r="D24" s="14">
        <f t="shared" si="4"/>
        <v>0</v>
      </c>
      <c r="E24" s="14">
        <f t="shared" si="5"/>
        <v>0</v>
      </c>
      <c r="G24" s="14">
        <f t="shared" si="6"/>
        <v>0</v>
      </c>
      <c r="H24" s="14">
        <f t="shared" si="2"/>
        <v>0</v>
      </c>
      <c r="L24" s="13">
        <f>IF((L12+L16+L20)=0,0,1)</f>
        <v>1</v>
      </c>
    </row>
    <row r="25" spans="1:8" ht="19.5" customHeight="1">
      <c r="A25" s="13">
        <f t="shared" si="0"/>
        <v>0</v>
      </c>
      <c r="B25" s="22">
        <f t="shared" si="1"/>
        <v>0</v>
      </c>
      <c r="C25" s="22">
        <f t="shared" si="3"/>
        <v>0</v>
      </c>
      <c r="D25" s="14">
        <f t="shared" si="4"/>
        <v>0</v>
      </c>
      <c r="E25" s="14">
        <f t="shared" si="5"/>
        <v>0</v>
      </c>
      <c r="G25" s="14">
        <f t="shared" si="6"/>
        <v>0</v>
      </c>
      <c r="H25" s="14">
        <f t="shared" si="2"/>
        <v>0</v>
      </c>
    </row>
    <row r="26" spans="1:8" ht="19.5" customHeight="1">
      <c r="A26" s="13">
        <f t="shared" si="0"/>
        <v>0</v>
      </c>
      <c r="B26" s="22">
        <f t="shared" si="1"/>
        <v>0</v>
      </c>
      <c r="C26" s="22">
        <f t="shared" si="3"/>
        <v>0</v>
      </c>
      <c r="D26" s="14">
        <f t="shared" si="4"/>
        <v>0</v>
      </c>
      <c r="E26" s="14">
        <f t="shared" si="5"/>
        <v>0</v>
      </c>
      <c r="G26" s="14">
        <f t="shared" si="6"/>
        <v>0</v>
      </c>
      <c r="H26" s="14">
        <f t="shared" si="2"/>
        <v>0</v>
      </c>
    </row>
    <row r="27" spans="1:8" ht="19.5" customHeight="1">
      <c r="A27" s="13">
        <f t="shared" si="0"/>
        <v>0</v>
      </c>
      <c r="B27" s="22">
        <f t="shared" si="1"/>
        <v>0</v>
      </c>
      <c r="C27" s="22">
        <f t="shared" si="3"/>
        <v>0</v>
      </c>
      <c r="D27" s="14">
        <f t="shared" si="4"/>
        <v>0</v>
      </c>
      <c r="E27" s="14">
        <f t="shared" si="5"/>
        <v>0</v>
      </c>
      <c r="G27" s="14">
        <f t="shared" si="6"/>
        <v>0</v>
      </c>
      <c r="H27" s="14">
        <f t="shared" si="2"/>
        <v>0</v>
      </c>
    </row>
    <row r="28" spans="1:8" ht="19.5" customHeight="1">
      <c r="A28" s="13">
        <f t="shared" si="0"/>
        <v>0</v>
      </c>
      <c r="B28" s="22">
        <f t="shared" si="1"/>
        <v>0</v>
      </c>
      <c r="C28" s="22">
        <f t="shared" si="3"/>
        <v>0</v>
      </c>
      <c r="D28" s="14">
        <f t="shared" si="4"/>
        <v>0</v>
      </c>
      <c r="E28" s="14">
        <f t="shared" si="5"/>
        <v>0</v>
      </c>
      <c r="G28" s="14">
        <f t="shared" si="6"/>
        <v>0</v>
      </c>
      <c r="H28" s="14">
        <f t="shared" si="2"/>
        <v>0</v>
      </c>
    </row>
    <row r="29" spans="1:8" ht="19.5" customHeight="1">
      <c r="A29" s="13">
        <f t="shared" si="0"/>
        <v>0</v>
      </c>
      <c r="B29" s="22">
        <f t="shared" si="1"/>
        <v>0</v>
      </c>
      <c r="C29" s="22">
        <f t="shared" si="3"/>
        <v>0</v>
      </c>
      <c r="D29" s="14">
        <f t="shared" si="4"/>
        <v>0</v>
      </c>
      <c r="E29" s="14">
        <f t="shared" si="5"/>
        <v>0</v>
      </c>
      <c r="G29" s="14">
        <f t="shared" si="6"/>
        <v>0</v>
      </c>
      <c r="H29" s="14">
        <f t="shared" si="2"/>
        <v>0</v>
      </c>
    </row>
    <row r="30" spans="1:8" ht="19.5" customHeight="1">
      <c r="A30" s="13">
        <f t="shared" si="0"/>
        <v>0</v>
      </c>
      <c r="B30" s="22">
        <f t="shared" si="1"/>
        <v>0</v>
      </c>
      <c r="C30" s="22">
        <f t="shared" si="3"/>
        <v>0</v>
      </c>
      <c r="D30" s="14">
        <f t="shared" si="4"/>
        <v>0</v>
      </c>
      <c r="E30" s="14">
        <f t="shared" si="5"/>
        <v>0</v>
      </c>
      <c r="G30" s="14">
        <f t="shared" si="6"/>
        <v>0</v>
      </c>
      <c r="H30" s="14">
        <f t="shared" si="2"/>
        <v>0</v>
      </c>
    </row>
    <row r="31" spans="1:8" ht="19.5" customHeight="1">
      <c r="A31" s="13">
        <f t="shared" si="0"/>
        <v>0</v>
      </c>
      <c r="B31" s="22">
        <f t="shared" si="1"/>
        <v>0</v>
      </c>
      <c r="C31" s="22">
        <f t="shared" si="3"/>
        <v>0</v>
      </c>
      <c r="D31" s="14">
        <f t="shared" si="4"/>
        <v>0</v>
      </c>
      <c r="E31" s="14">
        <f t="shared" si="5"/>
        <v>0</v>
      </c>
      <c r="G31" s="14">
        <f t="shared" si="6"/>
        <v>0</v>
      </c>
      <c r="H31" s="14">
        <f t="shared" si="2"/>
        <v>0</v>
      </c>
    </row>
    <row r="32" spans="1:8" ht="19.5" customHeight="1">
      <c r="A32" s="13">
        <f t="shared" si="0"/>
        <v>0</v>
      </c>
      <c r="B32" s="22">
        <f t="shared" si="1"/>
        <v>0</v>
      </c>
      <c r="C32" s="22">
        <f t="shared" si="3"/>
        <v>0</v>
      </c>
      <c r="D32" s="14">
        <f t="shared" si="4"/>
        <v>0</v>
      </c>
      <c r="E32" s="14">
        <f t="shared" si="5"/>
        <v>0</v>
      </c>
      <c r="G32" s="14">
        <f t="shared" si="6"/>
        <v>0</v>
      </c>
      <c r="H32" s="14">
        <f t="shared" si="2"/>
        <v>0</v>
      </c>
    </row>
    <row r="33" spans="1:8" ht="19.5" customHeight="1">
      <c r="A33" s="13">
        <f t="shared" si="0"/>
        <v>0</v>
      </c>
      <c r="B33" s="22">
        <f t="shared" si="1"/>
        <v>0</v>
      </c>
      <c r="C33" s="22">
        <f t="shared" si="3"/>
        <v>0</v>
      </c>
      <c r="D33" s="14">
        <f t="shared" si="4"/>
        <v>0</v>
      </c>
      <c r="E33" s="14">
        <f t="shared" si="5"/>
        <v>0</v>
      </c>
      <c r="G33" s="14">
        <f t="shared" si="6"/>
        <v>0</v>
      </c>
      <c r="H33" s="14">
        <f t="shared" si="2"/>
        <v>0</v>
      </c>
    </row>
    <row r="34" spans="1:8" ht="19.5" customHeight="1">
      <c r="A34" s="13">
        <f t="shared" si="0"/>
        <v>0</v>
      </c>
      <c r="B34" s="22">
        <f t="shared" si="1"/>
        <v>0</v>
      </c>
      <c r="C34" s="22">
        <f t="shared" si="3"/>
        <v>0</v>
      </c>
      <c r="D34" s="14">
        <f t="shared" si="4"/>
        <v>0</v>
      </c>
      <c r="E34" s="14">
        <f>IF(A34&lt;&gt;0,E33-D34,0)</f>
        <v>0</v>
      </c>
      <c r="G34" s="14">
        <f t="shared" si="6"/>
        <v>0</v>
      </c>
      <c r="H34" s="14">
        <f t="shared" si="2"/>
        <v>0</v>
      </c>
    </row>
    <row r="35" spans="1:8" ht="19.5" customHeight="1">
      <c r="A35" s="13">
        <f t="shared" si="0"/>
        <v>0</v>
      </c>
      <c r="B35" s="22">
        <f aca="true" t="shared" si="7" ref="B35:B43">IF(A35&lt;&gt;0,IF(($E$7=0),ROUND(($C$3/((1-((1+$L$6/100)^(-($C$8/$C$7))))/($L$6/100))),2),(C35+D35)),0)</f>
        <v>0</v>
      </c>
      <c r="C35" s="22">
        <f aca="true" t="shared" si="8" ref="C35:C43">IF(A35&lt;&gt;0,ROUND(($L$6/100*E34),2),0)</f>
        <v>0</v>
      </c>
      <c r="D35" s="14">
        <f aca="true" t="shared" si="9" ref="D35:D43">IF(A35&lt;&gt;0,IF(($E$7=0),(B35-C35),($C$3/($C$8/$C$7))),0)</f>
        <v>0</v>
      </c>
      <c r="E35" s="14">
        <f aca="true" t="shared" si="10" ref="E35:E43">IF(A35&lt;&gt;0,E34-D35,0)</f>
        <v>0</v>
      </c>
      <c r="G35" s="14">
        <f aca="true" t="shared" si="11" ref="G35:G43">IF(A35&lt;&gt;0,ROUND(($O$6/100*E34),2),0)</f>
        <v>0</v>
      </c>
      <c r="H35" s="14">
        <f aca="true" t="shared" si="12" ref="H35:H43">IF(A35&lt;&gt;0,ROUND((G35/((1+$N$6/100)^(A35))),2),0)</f>
        <v>0</v>
      </c>
    </row>
    <row r="36" spans="1:8" ht="19.5" customHeight="1">
      <c r="A36" s="13">
        <f t="shared" si="0"/>
        <v>0</v>
      </c>
      <c r="B36" s="22">
        <f t="shared" si="7"/>
        <v>0</v>
      </c>
      <c r="C36" s="22">
        <f t="shared" si="8"/>
        <v>0</v>
      </c>
      <c r="D36" s="14">
        <f t="shared" si="9"/>
        <v>0</v>
      </c>
      <c r="E36" s="14">
        <f t="shared" si="10"/>
        <v>0</v>
      </c>
      <c r="G36" s="14">
        <f t="shared" si="11"/>
        <v>0</v>
      </c>
      <c r="H36" s="14">
        <f t="shared" si="12"/>
        <v>0</v>
      </c>
    </row>
    <row r="37" spans="1:8" ht="19.5" customHeight="1">
      <c r="A37" s="13">
        <f t="shared" si="0"/>
        <v>0</v>
      </c>
      <c r="B37" s="22">
        <f t="shared" si="7"/>
        <v>0</v>
      </c>
      <c r="C37" s="22">
        <f t="shared" si="8"/>
        <v>0</v>
      </c>
      <c r="D37" s="14">
        <f t="shared" si="9"/>
        <v>0</v>
      </c>
      <c r="E37" s="14">
        <f t="shared" si="10"/>
        <v>0</v>
      </c>
      <c r="G37" s="14">
        <f t="shared" si="11"/>
        <v>0</v>
      </c>
      <c r="H37" s="14">
        <f t="shared" si="12"/>
        <v>0</v>
      </c>
    </row>
    <row r="38" spans="1:8" ht="19.5" customHeight="1">
      <c r="A38" s="13">
        <f t="shared" si="0"/>
        <v>0</v>
      </c>
      <c r="B38" s="22">
        <f t="shared" si="7"/>
        <v>0</v>
      </c>
      <c r="C38" s="22">
        <f t="shared" si="8"/>
        <v>0</v>
      </c>
      <c r="D38" s="14">
        <f t="shared" si="9"/>
        <v>0</v>
      </c>
      <c r="E38" s="14">
        <f t="shared" si="10"/>
        <v>0</v>
      </c>
      <c r="G38" s="14">
        <f t="shared" si="11"/>
        <v>0</v>
      </c>
      <c r="H38" s="14">
        <f t="shared" si="12"/>
        <v>0</v>
      </c>
    </row>
    <row r="39" spans="1:8" ht="19.5" customHeight="1">
      <c r="A39" s="13">
        <f t="shared" si="0"/>
        <v>0</v>
      </c>
      <c r="B39" s="22">
        <f t="shared" si="7"/>
        <v>0</v>
      </c>
      <c r="C39" s="22">
        <f t="shared" si="8"/>
        <v>0</v>
      </c>
      <c r="D39" s="14">
        <f t="shared" si="9"/>
        <v>0</v>
      </c>
      <c r="E39" s="14">
        <f t="shared" si="10"/>
        <v>0</v>
      </c>
      <c r="G39" s="14">
        <f t="shared" si="11"/>
        <v>0</v>
      </c>
      <c r="H39" s="14">
        <f t="shared" si="12"/>
        <v>0</v>
      </c>
    </row>
    <row r="40" spans="1:8" ht="19.5" customHeight="1">
      <c r="A40" s="13">
        <f t="shared" si="0"/>
        <v>0</v>
      </c>
      <c r="B40" s="22">
        <f t="shared" si="7"/>
        <v>0</v>
      </c>
      <c r="C40" s="22">
        <f t="shared" si="8"/>
        <v>0</v>
      </c>
      <c r="D40" s="14">
        <f t="shared" si="9"/>
        <v>0</v>
      </c>
      <c r="E40" s="14">
        <f t="shared" si="10"/>
        <v>0</v>
      </c>
      <c r="G40" s="14">
        <f t="shared" si="11"/>
        <v>0</v>
      </c>
      <c r="H40" s="14">
        <f t="shared" si="12"/>
        <v>0</v>
      </c>
    </row>
    <row r="41" spans="1:8" ht="19.5" customHeight="1">
      <c r="A41" s="13">
        <f t="shared" si="0"/>
        <v>0</v>
      </c>
      <c r="B41" s="22">
        <f t="shared" si="7"/>
        <v>0</v>
      </c>
      <c r="C41" s="22">
        <f t="shared" si="8"/>
        <v>0</v>
      </c>
      <c r="D41" s="14">
        <f t="shared" si="9"/>
        <v>0</v>
      </c>
      <c r="E41" s="14">
        <f t="shared" si="10"/>
        <v>0</v>
      </c>
      <c r="G41" s="14">
        <f t="shared" si="11"/>
        <v>0</v>
      </c>
      <c r="H41" s="14">
        <f t="shared" si="12"/>
        <v>0</v>
      </c>
    </row>
    <row r="42" spans="1:8" ht="19.5" customHeight="1">
      <c r="A42" s="13">
        <f t="shared" si="0"/>
        <v>0</v>
      </c>
      <c r="B42" s="22">
        <f t="shared" si="7"/>
        <v>0</v>
      </c>
      <c r="C42" s="22">
        <f t="shared" si="8"/>
        <v>0</v>
      </c>
      <c r="D42" s="14">
        <f t="shared" si="9"/>
        <v>0</v>
      </c>
      <c r="E42" s="14">
        <f t="shared" si="10"/>
        <v>0</v>
      </c>
      <c r="G42" s="14">
        <f t="shared" si="11"/>
        <v>0</v>
      </c>
      <c r="H42" s="14">
        <f t="shared" si="12"/>
        <v>0</v>
      </c>
    </row>
    <row r="43" spans="1:8" ht="19.5" customHeight="1">
      <c r="A43" s="13">
        <f t="shared" si="0"/>
        <v>0</v>
      </c>
      <c r="B43" s="22">
        <f t="shared" si="7"/>
        <v>0</v>
      </c>
      <c r="C43" s="22">
        <f t="shared" si="8"/>
        <v>0</v>
      </c>
      <c r="D43" s="14">
        <f t="shared" si="9"/>
        <v>0</v>
      </c>
      <c r="E43" s="14">
        <f t="shared" si="10"/>
        <v>0</v>
      </c>
      <c r="G43" s="14">
        <f t="shared" si="11"/>
        <v>0</v>
      </c>
      <c r="H43" s="14">
        <f t="shared" si="12"/>
        <v>0</v>
      </c>
    </row>
    <row r="44" spans="1:8" ht="19.5" customHeight="1">
      <c r="A44" s="13">
        <f t="shared" si="0"/>
        <v>0</v>
      </c>
      <c r="B44" s="22">
        <f>IF(A44&lt;&gt;0,IF(($E$7=0),ROUND(($C$3/((1-((1+$L$6/100)^(-($C$8/$C$7))))/($L$6/100))),2),(C44+D44)),0)</f>
        <v>0</v>
      </c>
      <c r="C44" s="22">
        <f>IF(A44&lt;&gt;0,ROUND(($L$6/100*E43),2),0)</f>
        <v>0</v>
      </c>
      <c r="D44" s="14">
        <f>IF(A44&lt;&gt;0,IF(($E$7=0),(B44-C44),($C$3/($C$8/$C$7))),0)</f>
        <v>0</v>
      </c>
      <c r="E44" s="14">
        <f>IF(A44&lt;&gt;0,E43-D44,0)</f>
        <v>0</v>
      </c>
      <c r="G44" s="14">
        <f>IF(A44&lt;&gt;0,ROUND(($O$6/100*E43),2),0)</f>
        <v>0</v>
      </c>
      <c r="H44" s="14">
        <f>IF(A44&lt;&gt;0,ROUND((G44/((1+$N$6/100)^(A44))),2),0)</f>
        <v>0</v>
      </c>
    </row>
    <row r="45" spans="1:8" ht="30" customHeight="1">
      <c r="A45" s="8"/>
      <c r="C45" s="20">
        <f>SUM(C15:C44)</f>
        <v>0</v>
      </c>
      <c r="D45" s="20">
        <f>SUM(D15:D44)</f>
        <v>0</v>
      </c>
      <c r="G45" s="20">
        <f>SUM(G15:G44)</f>
        <v>0</v>
      </c>
      <c r="H45" s="20">
        <f>SUM(H15:H44)</f>
        <v>0</v>
      </c>
    </row>
    <row r="46" spans="3:4" ht="30" customHeight="1">
      <c r="C46" s="31">
        <f>C45+D45</f>
        <v>0</v>
      </c>
      <c r="D46" s="32"/>
    </row>
  </sheetData>
  <sheetProtection password="CBD7" sheet="1"/>
  <mergeCells count="14">
    <mergeCell ref="A1:H1"/>
    <mergeCell ref="L4:O4"/>
    <mergeCell ref="B13:B14"/>
    <mergeCell ref="A13:A14"/>
    <mergeCell ref="C13:D13"/>
    <mergeCell ref="E13:E14"/>
    <mergeCell ref="A10:E10"/>
    <mergeCell ref="A12:E12"/>
    <mergeCell ref="C46:D46"/>
    <mergeCell ref="G3:H3"/>
    <mergeCell ref="G4:H4"/>
    <mergeCell ref="E3:E6"/>
    <mergeCell ref="A11:E11"/>
    <mergeCell ref="G10:H13"/>
  </mergeCells>
  <printOptions/>
  <pageMargins left="0.1968503937007874" right="0.2755905511811024" top="0.6299212598425197" bottom="0.15748031496062992" header="0.15748031496062992" footer="0.15748031496062992"/>
  <pageSetup fitToHeight="1" fitToWidth="1" horizontalDpi="300" verticalDpi="300" orientation="portrait" paperSize="9" scale="73" r:id="rId1"/>
  <headerFooter alignWithMargins="0">
    <oddHeader>&amp;C&amp;"Arial,Grassetto"&amp;18CALCOLO ESL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BCC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Candusso</dc:creator>
  <cp:keywords/>
  <dc:description/>
  <cp:lastModifiedBy>Carlino Alessio</cp:lastModifiedBy>
  <cp:lastPrinted>2012-02-17T11:35:21Z</cp:lastPrinted>
  <dcterms:created xsi:type="dcterms:W3CDTF">2000-10-30T11:43:23Z</dcterms:created>
  <dcterms:modified xsi:type="dcterms:W3CDTF">2014-04-28T13:00:34Z</dcterms:modified>
  <cp:category/>
  <cp:version/>
  <cp:contentType/>
  <cp:contentStatus/>
</cp:coreProperties>
</file>